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KW\Drittmittel\Tools\"/>
    </mc:Choice>
  </mc:AlternateContent>
  <bookViews>
    <workbookView xWindow="0" yWindow="0" windowWidth="28800" windowHeight="13635"/>
  </bookViews>
  <sheets>
    <sheet name="§ 26" sheetId="6" r:id="rId1"/>
    <sheet name="§ 27 und sonstige" sheetId="5" r:id="rId2"/>
    <sheet name="§ 26 geringfügig" sheetId="7" r:id="rId3"/>
    <sheet name="§ 27 geringfügig" sheetId="8" r:id="rId4"/>
  </sheets>
  <definedNames>
    <definedName name="_xlnm.Print_Area" localSheetId="0">'§ 26'!$A$1:$K$33</definedName>
    <definedName name="_xlnm.Print_Area" localSheetId="2">'§ 26 geringfügig'!$A$1:$K$32</definedName>
    <definedName name="_xlnm.Print_Area" localSheetId="3">'§ 27 geringfügig'!$A$1:$K$29</definedName>
    <definedName name="_xlnm.Print_Area" localSheetId="1">'§ 27 und sonstige'!$A$1:$K$30</definedName>
  </definedNames>
  <calcPr calcId="152511"/>
</workbook>
</file>

<file path=xl/calcChain.xml><?xml version="1.0" encoding="utf-8"?>
<calcChain xmlns="http://schemas.openxmlformats.org/spreadsheetml/2006/main">
  <c r="K16" i="6" l="1"/>
  <c r="J18" i="6" s="1"/>
  <c r="J27" i="6" s="1"/>
  <c r="H17" i="6"/>
  <c r="J26" i="6"/>
  <c r="C6" i="8" l="1"/>
  <c r="C6" i="7"/>
  <c r="B8" i="7" s="1"/>
  <c r="C8" i="7" s="1"/>
  <c r="C6" i="5"/>
  <c r="C6" i="6"/>
  <c r="B8" i="6" s="1"/>
  <c r="B12" i="6" l="1"/>
  <c r="B22" i="6"/>
  <c r="B8" i="5"/>
  <c r="B8" i="8"/>
  <c r="C8" i="8" s="1"/>
  <c r="J24" i="8"/>
  <c r="B20" i="8"/>
  <c r="K15" i="8"/>
  <c r="J16" i="8" s="1"/>
  <c r="J25" i="8" s="1"/>
  <c r="B11" i="8"/>
  <c r="J25" i="7"/>
  <c r="B21" i="7"/>
  <c r="B24" i="7" s="1"/>
  <c r="J17" i="7"/>
  <c r="J26" i="7" s="1"/>
  <c r="H16" i="7"/>
  <c r="K15" i="7"/>
  <c r="B11" i="7"/>
  <c r="B21" i="8" l="1"/>
  <c r="B15" i="6"/>
  <c r="B13" i="6"/>
  <c r="C12" i="6"/>
  <c r="B23" i="6"/>
  <c r="B25" i="6"/>
  <c r="B12" i="7"/>
  <c r="B22" i="7"/>
  <c r="B23" i="8"/>
  <c r="B24" i="8" s="1"/>
  <c r="B12" i="8"/>
  <c r="B14" i="8"/>
  <c r="C11" i="8"/>
  <c r="B14" i="7"/>
  <c r="C11" i="7"/>
  <c r="B25" i="7"/>
  <c r="C24" i="7"/>
  <c r="D24" i="7" s="1"/>
  <c r="F24" i="7" s="1"/>
  <c r="B21" i="5"/>
  <c r="B24" i="5" s="1"/>
  <c r="B25" i="5" s="1"/>
  <c r="B12" i="5"/>
  <c r="C12" i="5" s="1"/>
  <c r="J25" i="5"/>
  <c r="K16" i="5"/>
  <c r="J17" i="5" s="1"/>
  <c r="B27" i="8" l="1"/>
  <c r="C23" i="8"/>
  <c r="D23" i="8" s="1"/>
  <c r="F23" i="8" s="1"/>
  <c r="B26" i="6"/>
  <c r="C25" i="6"/>
  <c r="D25" i="6" s="1"/>
  <c r="F25" i="6" s="1"/>
  <c r="H18" i="6"/>
  <c r="C13" i="6"/>
  <c r="B29" i="6"/>
  <c r="B16" i="6"/>
  <c r="C15" i="6"/>
  <c r="D15" i="6" s="1"/>
  <c r="F15" i="6" s="1"/>
  <c r="B28" i="7"/>
  <c r="C24" i="8"/>
  <c r="D24" i="8" s="1"/>
  <c r="F24" i="8" s="1"/>
  <c r="C14" i="8"/>
  <c r="D14" i="8" s="1"/>
  <c r="F14" i="8" s="1"/>
  <c r="B15" i="8"/>
  <c r="H16" i="8"/>
  <c r="C12" i="8"/>
  <c r="C12" i="7"/>
  <c r="H17" i="7"/>
  <c r="C14" i="7"/>
  <c r="D14" i="7" s="1"/>
  <c r="F14" i="7" s="1"/>
  <c r="B15" i="7"/>
  <c r="C25" i="7"/>
  <c r="D25" i="7" s="1"/>
  <c r="F25" i="7" s="1"/>
  <c r="G25" i="7" s="1"/>
  <c r="H25" i="7" s="1"/>
  <c r="B22" i="5"/>
  <c r="B15" i="5"/>
  <c r="C15" i="5" s="1"/>
  <c r="D15" i="5" s="1"/>
  <c r="F15" i="5" s="1"/>
  <c r="J26" i="5"/>
  <c r="C25" i="5"/>
  <c r="C24" i="5"/>
  <c r="H17" i="5"/>
  <c r="B13" i="5"/>
  <c r="C13" i="5"/>
  <c r="G24" i="8" l="1"/>
  <c r="H24" i="8" s="1"/>
  <c r="B28" i="5"/>
  <c r="C26" i="6"/>
  <c r="D26" i="6" s="1"/>
  <c r="F26" i="6" s="1"/>
  <c r="G26" i="6" s="1"/>
  <c r="H26" i="6" s="1"/>
  <c r="C16" i="6"/>
  <c r="D16" i="6" s="1"/>
  <c r="F16" i="6" s="1"/>
  <c r="G16" i="6" s="1"/>
  <c r="H16" i="6" s="1"/>
  <c r="H19" i="6" s="1"/>
  <c r="C15" i="8"/>
  <c r="D15" i="8" s="1"/>
  <c r="F15" i="8" s="1"/>
  <c r="G15" i="8" s="1"/>
  <c r="H15" i="8" s="1"/>
  <c r="H17" i="8" s="1"/>
  <c r="C15" i="7"/>
  <c r="D15" i="7" s="1"/>
  <c r="F15" i="7" s="1"/>
  <c r="G15" i="7" s="1"/>
  <c r="H15" i="7" s="1"/>
  <c r="H18" i="7" s="1"/>
  <c r="H28" i="7" s="1"/>
  <c r="D25" i="5"/>
  <c r="F25" i="5" s="1"/>
  <c r="D24" i="5"/>
  <c r="F24" i="5" s="1"/>
  <c r="B16" i="5"/>
  <c r="C16" i="5" s="1"/>
  <c r="H27" i="8" l="1"/>
  <c r="D16" i="5"/>
  <c r="F16" i="5" s="1"/>
  <c r="G16" i="5" s="1"/>
  <c r="H16" i="5" s="1"/>
  <c r="H18" i="5" s="1"/>
  <c r="H29" i="6"/>
  <c r="G25" i="5"/>
  <c r="H25" i="5" s="1"/>
  <c r="H28" i="5" l="1"/>
</calcChain>
</file>

<file path=xl/comments1.xml><?xml version="1.0" encoding="utf-8"?>
<comments xmlns="http://schemas.openxmlformats.org/spreadsheetml/2006/main">
  <authors>
    <author>Claudia Kathan</author>
  </authors>
  <commentList>
    <comment ref="D5" authorId="0" shapeId="0">
      <text>
        <r>
          <rPr>
            <b/>
            <sz val="9"/>
            <color indexed="81"/>
            <rFont val="Segoe UI"/>
            <family val="2"/>
          </rPr>
          <t>gewünschtes Beschäftigungsausmaß</t>
        </r>
      </text>
    </comment>
    <comment ref="A6" authorId="0" shapeId="0">
      <text>
        <r>
          <rPr>
            <b/>
            <sz val="9"/>
            <color indexed="81"/>
            <rFont val="Segoe UI"/>
            <family val="2"/>
          </rPr>
          <t>Aktuelles Grundgehalt lt. Kollektivvertrag siehe http://personalwesen.univie.ac.at</t>
        </r>
      </text>
    </comment>
    <comment ref="J16" authorId="0" shapeId="0">
      <text>
        <r>
          <rPr>
            <b/>
            <sz val="9"/>
            <color indexed="81"/>
            <rFont val="Segoe UI"/>
            <family val="2"/>
          </rPr>
          <t>gewünschte Beschäftigungsdauer</t>
        </r>
      </text>
    </comment>
    <comment ref="H29" authorId="0" shapeId="0">
      <text>
        <r>
          <rPr>
            <b/>
            <sz val="9"/>
            <color indexed="81"/>
            <rFont val="Segoe UI"/>
            <charset val="1"/>
          </rPr>
          <t>Gesamtkosten ohne allfällige Gehaltssteigerungen ab 2018</t>
        </r>
      </text>
    </comment>
  </commentList>
</comments>
</file>

<file path=xl/comments2.xml><?xml version="1.0" encoding="utf-8"?>
<comments xmlns="http://schemas.openxmlformats.org/spreadsheetml/2006/main">
  <authors>
    <author>Claudia Kathan</author>
  </authors>
  <commentList>
    <comment ref="D5" authorId="0" shapeId="0">
      <text>
        <r>
          <rPr>
            <b/>
            <sz val="9"/>
            <color indexed="81"/>
            <rFont val="Segoe UI"/>
            <family val="2"/>
          </rPr>
          <t>gewünschtes Beschäftigungsausmaß</t>
        </r>
      </text>
    </comment>
    <comment ref="A6" authorId="0" shapeId="0">
      <text>
        <r>
          <rPr>
            <b/>
            <sz val="9"/>
            <color indexed="81"/>
            <rFont val="Segoe UI"/>
            <family val="2"/>
          </rPr>
          <t>Aktuelles Grundgehalt lt. Kollektivvertrag siehe http://personalwesen.univie.ac.at</t>
        </r>
      </text>
    </comment>
    <comment ref="J16" authorId="0" shapeId="0">
      <text>
        <r>
          <rPr>
            <b/>
            <sz val="9"/>
            <color indexed="81"/>
            <rFont val="Segoe UI"/>
            <family val="2"/>
          </rPr>
          <t>gewünschte Beschäftigungsdauer</t>
        </r>
      </text>
    </comment>
    <comment ref="H28" authorId="0" shapeId="0">
      <text>
        <r>
          <rPr>
            <b/>
            <sz val="9"/>
            <color indexed="81"/>
            <rFont val="Segoe UI"/>
            <charset val="1"/>
          </rPr>
          <t>Gesamtkosten ohne allfällige Gehaltssteigerungen ab 2018</t>
        </r>
      </text>
    </comment>
  </commentList>
</comments>
</file>

<file path=xl/comments3.xml><?xml version="1.0" encoding="utf-8"?>
<comments xmlns="http://schemas.openxmlformats.org/spreadsheetml/2006/main">
  <authors>
    <author>Claudia Kathan</author>
  </authors>
  <commentList>
    <comment ref="D5" authorId="0" shapeId="0">
      <text>
        <r>
          <rPr>
            <b/>
            <sz val="9"/>
            <color indexed="81"/>
            <rFont val="Segoe UI"/>
            <family val="2"/>
          </rPr>
          <t>gewünschtes Beschäftigungsausmaß</t>
        </r>
      </text>
    </comment>
    <comment ref="A6" authorId="0" shapeId="0">
      <text>
        <r>
          <rPr>
            <b/>
            <sz val="9"/>
            <color indexed="81"/>
            <rFont val="Segoe UI"/>
            <family val="2"/>
          </rPr>
          <t>Aktuelles Grundgehalt lt. Kollektivvertrag siehe http://personalwesen.univie.ac.at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13" authorId="0" shapeId="0">
      <text>
        <r>
          <rPr>
            <b/>
            <sz val="9"/>
            <color indexed="81"/>
            <rFont val="Segoe UI"/>
            <family val="2"/>
          </rPr>
          <t>gewünschte Beschäftigungsdauer</t>
        </r>
      </text>
    </comment>
    <comment ref="J15" authorId="0" shapeId="0">
      <text>
        <r>
          <rPr>
            <b/>
            <sz val="9"/>
            <color indexed="81"/>
            <rFont val="Segoe UI"/>
            <family val="2"/>
          </rPr>
          <t>gewünschte Beschäftigungsdauer</t>
        </r>
      </text>
    </comment>
    <comment ref="H28" authorId="0" shapeId="0">
      <text>
        <r>
          <rPr>
            <b/>
            <sz val="9"/>
            <color indexed="81"/>
            <rFont val="Segoe UI"/>
            <charset val="1"/>
          </rPr>
          <t xml:space="preserve">Gesamtkosten ohne allfällige Gehaltssteigerungen ab 2018
</t>
        </r>
      </text>
    </comment>
  </commentList>
</comments>
</file>

<file path=xl/comments4.xml><?xml version="1.0" encoding="utf-8"?>
<comments xmlns="http://schemas.openxmlformats.org/spreadsheetml/2006/main">
  <authors>
    <author>Claudia Kathan</author>
  </authors>
  <commentList>
    <comment ref="D5" authorId="0" shapeId="0">
      <text>
        <r>
          <rPr>
            <b/>
            <sz val="9"/>
            <color indexed="81"/>
            <rFont val="Segoe UI"/>
            <family val="2"/>
          </rPr>
          <t>gewünschtes Beschäftigungsausmaß</t>
        </r>
      </text>
    </comment>
    <comment ref="A6" authorId="0" shapeId="0">
      <text>
        <r>
          <rPr>
            <b/>
            <sz val="9"/>
            <color indexed="81"/>
            <rFont val="Segoe UI"/>
            <family val="2"/>
          </rPr>
          <t>Aktuelles Grundgehalt lt. Kollektivvertrag siehe http://personalwesen.univie.ac.at</t>
        </r>
      </text>
    </comment>
    <comment ref="J15" authorId="0" shapeId="0">
      <text>
        <r>
          <rPr>
            <b/>
            <sz val="9"/>
            <color indexed="81"/>
            <rFont val="Segoe UI"/>
            <family val="2"/>
          </rPr>
          <t xml:space="preserve">gewünschte Beschäftigungsdauer
</t>
        </r>
      </text>
    </comment>
    <comment ref="H27" authorId="0" shapeId="0">
      <text>
        <r>
          <rPr>
            <b/>
            <sz val="9"/>
            <color indexed="81"/>
            <rFont val="Segoe UI"/>
            <charset val="1"/>
          </rPr>
          <t xml:space="preserve">Gesamtkosten ohne allfällige Gehaltssteigerungen ab 2018
</t>
        </r>
      </text>
    </comment>
  </commentList>
</comments>
</file>

<file path=xl/sharedStrings.xml><?xml version="1.0" encoding="utf-8"?>
<sst xmlns="http://schemas.openxmlformats.org/spreadsheetml/2006/main" count="184" uniqueCount="38">
  <si>
    <t>Sonderzahlung</t>
  </si>
  <si>
    <t>DG-Abgaben</t>
  </si>
  <si>
    <t>Gesamt</t>
  </si>
  <si>
    <t>brutto</t>
  </si>
  <si>
    <t>laufender Bezug</t>
  </si>
  <si>
    <t xml:space="preserve">Bezug monatlich </t>
  </si>
  <si>
    <t>Gesamt inkl. DG monatl.</t>
  </si>
  <si>
    <t>Pensionskasse</t>
  </si>
  <si>
    <t>Monatsbrutto €</t>
  </si>
  <si>
    <t>Anzahl der Monate</t>
  </si>
  <si>
    <t>BRUTTO-brutto Gesamt inkl.DG</t>
  </si>
  <si>
    <t>Grundgehalt</t>
  </si>
  <si>
    <t>SUMME 1</t>
  </si>
  <si>
    <t>SUMME 2</t>
  </si>
  <si>
    <t>Überzahlung</t>
  </si>
  <si>
    <t>§ 27 und sonstige</t>
  </si>
  <si>
    <t>§ 26</t>
  </si>
  <si>
    <t>Lohnverrechnungsabgabe/Monat in Euro</t>
  </si>
  <si>
    <t xml:space="preserve">Grundgehalt </t>
  </si>
  <si>
    <t>Pensionskasse (inkl Versicherungssteuer 2,5%)</t>
  </si>
  <si>
    <t>Endsumme brutto</t>
  </si>
  <si>
    <t>Ausmaß (in %)</t>
  </si>
  <si>
    <r>
      <rPr>
        <sz val="9"/>
        <rFont val="Arial"/>
        <family val="2"/>
      </rPr>
      <t xml:space="preserve">(anteiliges) </t>
    </r>
    <r>
      <rPr>
        <b/>
        <sz val="9"/>
        <rFont val="Arial"/>
        <family val="2"/>
      </rPr>
      <t>Jahresbrutto €</t>
    </r>
  </si>
  <si>
    <t>ohne Ubahnsteuer =  2 € pro Woche (somit 8 € bei 4 Wochen, 10 € bei 5 Wochen)</t>
  </si>
  <si>
    <t xml:space="preserve">Ubahnsteuer 10 € </t>
  </si>
  <si>
    <t>Ubahnsteuer 10 €</t>
  </si>
  <si>
    <t>Auflösungsabgabe</t>
  </si>
  <si>
    <t>§ 26 - geringfügig</t>
  </si>
  <si>
    <t>§ 27 und sonstige - geringfügig</t>
  </si>
  <si>
    <t>Gesamtbrutto €</t>
  </si>
  <si>
    <t>Ausmaß (in h)</t>
  </si>
  <si>
    <t>Grundgehalt lt. KV*</t>
  </si>
  <si>
    <t>*Aktuelles Grundgehalt lt. Kollektivvertrag (KV) siehe:</t>
  </si>
  <si>
    <t>GESAMTSUMME brutto-brutto</t>
  </si>
  <si>
    <t xml:space="preserve">*Aktuelles Grundgehalt lt. Kollektivvertrag (KV) siehe: </t>
  </si>
  <si>
    <t>Personalkostensätze des FWF siehe:</t>
  </si>
  <si>
    <t>http://www.fwf.ac.at/de/forschungsfoerderung/personalkostensaetze/</t>
  </si>
  <si>
    <t>http://personalwesen.univie.ac.at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</si>
</sst>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%"/>
    <numFmt numFmtId="166" formatCode="0.0%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i/>
      <sz val="9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name val="Verdana"/>
      <family val="2"/>
    </font>
    <font>
      <u/>
      <sz val="10"/>
      <color theme="10"/>
      <name val="Arial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12">
    <xf numFmtId="0" fontId="0" fillId="0" borderId="0" xfId="0"/>
    <xf numFmtId="4" fontId="0" fillId="0" borderId="0" xfId="0" applyNumberFormat="1"/>
    <xf numFmtId="0" fontId="0" fillId="0" borderId="0" xfId="0" applyAlignment="1">
      <alignment horizontal="left"/>
    </xf>
    <xf numFmtId="4" fontId="3" fillId="0" borderId="0" xfId="0" applyNumberFormat="1" applyFont="1"/>
    <xf numFmtId="10" fontId="3" fillId="0" borderId="0" xfId="0" applyNumberFormat="1" applyFont="1"/>
    <xf numFmtId="0" fontId="3" fillId="0" borderId="0" xfId="0" applyFont="1" applyAlignment="1">
      <alignment horizontal="center"/>
    </xf>
    <xf numFmtId="4" fontId="10" fillId="0" borderId="0" xfId="0" applyNumberFormat="1" applyFont="1"/>
    <xf numFmtId="0" fontId="11" fillId="0" borderId="0" xfId="0" applyFont="1"/>
    <xf numFmtId="4" fontId="9" fillId="0" borderId="0" xfId="0" applyNumberFormat="1" applyFont="1"/>
    <xf numFmtId="0" fontId="9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0" fillId="0" borderId="1" xfId="0" applyBorder="1" applyAlignment="1">
      <alignment horizontal="left"/>
    </xf>
    <xf numFmtId="4" fontId="0" fillId="0" borderId="2" xfId="0" applyNumberFormat="1" applyBorder="1"/>
    <xf numFmtId="0" fontId="0" fillId="0" borderId="2" xfId="0" applyBorder="1"/>
    <xf numFmtId="0" fontId="3" fillId="0" borderId="3" xfId="0" applyFont="1" applyBorder="1" applyAlignment="1">
      <alignment horizontal="right"/>
    </xf>
    <xf numFmtId="4" fontId="0" fillId="0" borderId="0" xfId="0" applyNumberFormat="1" applyBorder="1"/>
    <xf numFmtId="0" fontId="0" fillId="0" borderId="0" xfId="0" applyBorder="1"/>
    <xf numFmtId="4" fontId="3" fillId="0" borderId="0" xfId="0" applyNumberFormat="1" applyFont="1" applyBorder="1"/>
    <xf numFmtId="0" fontId="3" fillId="0" borderId="3" xfId="0" applyFont="1" applyBorder="1" applyAlignment="1">
      <alignment horizontal="left" vertical="center"/>
    </xf>
    <xf numFmtId="4" fontId="0" fillId="0" borderId="0" xfId="0" applyNumberFormat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3" xfId="0" applyFont="1" applyBorder="1" applyAlignment="1">
      <alignment horizontal="left"/>
    </xf>
    <xf numFmtId="164" fontId="0" fillId="0" borderId="0" xfId="0" applyNumberFormat="1" applyBorder="1"/>
    <xf numFmtId="4" fontId="13" fillId="0" borderId="0" xfId="0" applyNumberFormat="1" applyFont="1" applyBorder="1"/>
    <xf numFmtId="4" fontId="1" fillId="0" borderId="0" xfId="0" applyNumberFormat="1" applyFont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4" fontId="0" fillId="0" borderId="5" xfId="0" applyNumberFormat="1" applyBorder="1"/>
    <xf numFmtId="4" fontId="10" fillId="0" borderId="5" xfId="0" applyNumberFormat="1" applyFont="1" applyBorder="1"/>
    <xf numFmtId="0" fontId="11" fillId="0" borderId="5" xfId="0" applyFont="1" applyBorder="1"/>
    <xf numFmtId="0" fontId="0" fillId="0" borderId="5" xfId="0" applyBorder="1"/>
    <xf numFmtId="0" fontId="0" fillId="0" borderId="0" xfId="0" applyBorder="1" applyAlignment="1">
      <alignment horizontal="left"/>
    </xf>
    <xf numFmtId="4" fontId="10" fillId="0" borderId="0" xfId="0" applyNumberFormat="1" applyFont="1" applyBorder="1"/>
    <xf numFmtId="0" fontId="11" fillId="0" borderId="0" xfId="0" applyFont="1" applyBorder="1"/>
    <xf numFmtId="4" fontId="5" fillId="0" borderId="0" xfId="0" applyNumberFormat="1" applyFont="1" applyBorder="1"/>
    <xf numFmtId="4" fontId="12" fillId="0" borderId="0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left"/>
    </xf>
    <xf numFmtId="4" fontId="12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0" fillId="0" borderId="3" xfId="0" applyBorder="1"/>
    <xf numFmtId="0" fontId="0" fillId="0" borderId="6" xfId="0" applyBorder="1"/>
    <xf numFmtId="4" fontId="14" fillId="0" borderId="7" xfId="0" applyNumberFormat="1" applyFont="1" applyBorder="1"/>
    <xf numFmtId="0" fontId="14" fillId="0" borderId="7" xfId="0" applyFont="1" applyBorder="1"/>
    <xf numFmtId="0" fontId="0" fillId="0" borderId="7" xfId="0" applyBorder="1"/>
    <xf numFmtId="0" fontId="0" fillId="0" borderId="8" xfId="0" applyBorder="1"/>
    <xf numFmtId="4" fontId="6" fillId="0" borderId="5" xfId="0" applyNumberFormat="1" applyFont="1" applyBorder="1"/>
    <xf numFmtId="0" fontId="7" fillId="0" borderId="5" xfId="0" applyFont="1" applyBorder="1"/>
    <xf numFmtId="0" fontId="1" fillId="0" borderId="5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3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3" xfId="0" applyFont="1" applyBorder="1" applyAlignment="1">
      <alignment horizontal="right" vertical="center" wrapText="1"/>
    </xf>
    <xf numFmtId="4" fontId="1" fillId="0" borderId="0" xfId="0" applyNumberFormat="1" applyFont="1"/>
    <xf numFmtId="4" fontId="8" fillId="0" borderId="0" xfId="0" applyNumberFormat="1" applyFont="1" applyBorder="1" applyAlignment="1">
      <alignment vertical="center" wrapText="1"/>
    </xf>
    <xf numFmtId="0" fontId="3" fillId="0" borderId="0" xfId="0" applyFont="1" applyBorder="1"/>
    <xf numFmtId="166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4" fontId="3" fillId="0" borderId="8" xfId="0" applyNumberFormat="1" applyFont="1" applyFill="1" applyBorder="1" applyAlignment="1">
      <alignment horizontal="center"/>
    </xf>
    <xf numFmtId="4" fontId="17" fillId="0" borderId="0" xfId="0" applyNumberFormat="1" applyFont="1"/>
    <xf numFmtId="0" fontId="0" fillId="0" borderId="5" xfId="0" applyBorder="1" applyAlignment="1">
      <alignment horizontal="left"/>
    </xf>
    <xf numFmtId="0" fontId="3" fillId="0" borderId="5" xfId="0" applyFont="1" applyBorder="1"/>
    <xf numFmtId="0" fontId="3" fillId="0" borderId="7" xfId="0" applyFont="1" applyBorder="1"/>
    <xf numFmtId="14" fontId="0" fillId="0" borderId="0" xfId="0" applyNumberFormat="1"/>
    <xf numFmtId="0" fontId="18" fillId="0" borderId="0" xfId="0" applyFont="1"/>
    <xf numFmtId="2" fontId="0" fillId="0" borderId="0" xfId="0" applyNumberFormat="1"/>
    <xf numFmtId="4" fontId="3" fillId="2" borderId="11" xfId="0" applyNumberFormat="1" applyFont="1" applyFill="1" applyBorder="1" applyAlignment="1">
      <alignment horizontal="center"/>
    </xf>
    <xf numFmtId="0" fontId="0" fillId="2" borderId="14" xfId="0" applyFill="1" applyBorder="1" applyAlignment="1">
      <alignment vertical="center"/>
    </xf>
    <xf numFmtId="0" fontId="1" fillId="2" borderId="8" xfId="0" applyFont="1" applyFill="1" applyBorder="1" applyAlignment="1">
      <alignment horizontal="center"/>
    </xf>
    <xf numFmtId="4" fontId="9" fillId="2" borderId="0" xfId="0" applyNumberFormat="1" applyFont="1" applyFill="1" applyBorder="1" applyAlignment="1">
      <alignment horizontal="center"/>
    </xf>
    <xf numFmtId="4" fontId="4" fillId="2" borderId="8" xfId="0" applyNumberFormat="1" applyFont="1" applyFill="1" applyBorder="1" applyAlignment="1">
      <alignment horizontal="center"/>
    </xf>
    <xf numFmtId="4" fontId="9" fillId="2" borderId="8" xfId="0" applyNumberFormat="1" applyFont="1" applyFill="1" applyBorder="1" applyAlignment="1">
      <alignment horizontal="center"/>
    </xf>
    <xf numFmtId="0" fontId="19" fillId="0" borderId="0" xfId="1"/>
    <xf numFmtId="0" fontId="1" fillId="0" borderId="0" xfId="0" applyFont="1"/>
    <xf numFmtId="0" fontId="3" fillId="2" borderId="6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/>
    </xf>
    <xf numFmtId="0" fontId="0" fillId="0" borderId="14" xfId="0" applyBorder="1"/>
    <xf numFmtId="4" fontId="9" fillId="3" borderId="6" xfId="0" applyNumberFormat="1" applyFont="1" applyFill="1" applyBorder="1"/>
    <xf numFmtId="0" fontId="9" fillId="3" borderId="7" xfId="0" applyFont="1" applyFill="1" applyBorder="1"/>
    <xf numFmtId="0" fontId="0" fillId="3" borderId="7" xfId="0" applyFill="1" applyBorder="1"/>
    <xf numFmtId="0" fontId="0" fillId="3" borderId="14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8" xfId="0" applyBorder="1" applyAlignment="1">
      <alignment vertical="center"/>
    </xf>
    <xf numFmtId="0" fontId="8" fillId="0" borderId="18" xfId="0" applyFont="1" applyBorder="1"/>
    <xf numFmtId="0" fontId="0" fillId="0" borderId="19" xfId="0" applyBorder="1"/>
    <xf numFmtId="0" fontId="5" fillId="0" borderId="18" xfId="0" applyFont="1" applyBorder="1" applyAlignment="1">
      <alignment vertical="center"/>
    </xf>
    <xf numFmtId="0" fontId="0" fillId="0" borderId="4" xfId="0" applyBorder="1"/>
    <xf numFmtId="4" fontId="3" fillId="0" borderId="16" xfId="0" applyNumberFormat="1" applyFont="1" applyBorder="1"/>
    <xf numFmtId="0" fontId="1" fillId="0" borderId="16" xfId="0" applyFont="1" applyBorder="1" applyAlignment="1">
      <alignment horizontal="center"/>
    </xf>
    <xf numFmtId="0" fontId="0" fillId="0" borderId="20" xfId="0" applyBorder="1"/>
    <xf numFmtId="0" fontId="13" fillId="0" borderId="16" xfId="0" applyFont="1" applyBorder="1" applyAlignment="1">
      <alignment horizontal="center"/>
    </xf>
    <xf numFmtId="0" fontId="1" fillId="0" borderId="16" xfId="0" applyFont="1" applyBorder="1"/>
    <xf numFmtId="0" fontId="1" fillId="0" borderId="20" xfId="0" applyFont="1" applyBorder="1"/>
    <xf numFmtId="4" fontId="17" fillId="0" borderId="0" xfId="0" applyNumberFormat="1" applyFont="1" applyAlignment="1"/>
    <xf numFmtId="165" fontId="3" fillId="0" borderId="0" xfId="0" applyNumberFormat="1" applyFont="1"/>
    <xf numFmtId="10" fontId="3" fillId="0" borderId="10" xfId="0" applyNumberFormat="1" applyFont="1" applyFill="1" applyBorder="1" applyAlignment="1">
      <alignment horizontal="center" vertical="center"/>
    </xf>
    <xf numFmtId="2" fontId="9" fillId="2" borderId="12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10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ersonalwesen.univie.ac.at/" TargetMode="External"/><Relationship Id="rId1" Type="http://schemas.openxmlformats.org/officeDocument/2006/relationships/hyperlink" Target="http://www.fwf.ac.at/de/forschungsfoerderung/personalkostensaetze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ersonalwesen.univie.ac.at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personalwesen.univie.ac.at/" TargetMode="External"/><Relationship Id="rId1" Type="http://schemas.openxmlformats.org/officeDocument/2006/relationships/hyperlink" Target="http://www.fwf.ac.at/de/forschungsfoerderung/personalkostensaetze/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personalwesen.univie.ac.at/" TargetMode="External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33"/>
  <sheetViews>
    <sheetView tabSelected="1" zoomScaleNormal="100" workbookViewId="0">
      <selection activeCell="B6" sqref="B6"/>
    </sheetView>
  </sheetViews>
  <sheetFormatPr baseColWidth="10" defaultRowHeight="12.75" x14ac:dyDescent="0.2"/>
  <cols>
    <col min="1" max="1" width="17.28515625" customWidth="1"/>
    <col min="2" max="2" width="17.5703125" customWidth="1"/>
    <col min="3" max="3" width="13.5703125" customWidth="1"/>
    <col min="4" max="4" width="13.42578125" customWidth="1"/>
    <col min="5" max="5" width="11.85546875" customWidth="1"/>
    <col min="6" max="7" width="11.5703125" bestFit="1" customWidth="1"/>
    <col min="8" max="8" width="15.28515625" customWidth="1"/>
    <col min="10" max="10" width="6.7109375" customWidth="1"/>
    <col min="11" max="11" width="12" bestFit="1" customWidth="1"/>
  </cols>
  <sheetData>
    <row r="1" spans="1:22" ht="16.5" customHeight="1" x14ac:dyDescent="0.2">
      <c r="A1" s="5" t="s">
        <v>16</v>
      </c>
      <c r="B1" s="3" t="s">
        <v>4</v>
      </c>
      <c r="C1" s="3" t="s">
        <v>0</v>
      </c>
      <c r="D1" s="11" t="s">
        <v>19</v>
      </c>
      <c r="E1" s="3" t="s">
        <v>17</v>
      </c>
      <c r="F1" s="1"/>
      <c r="G1" s="1"/>
    </row>
    <row r="2" spans="1:22" x14ac:dyDescent="0.2">
      <c r="A2" s="2"/>
      <c r="B2" s="105">
        <v>0.25835000000000002</v>
      </c>
      <c r="C2" s="105">
        <v>0.24865000000000001</v>
      </c>
      <c r="D2" s="12">
        <v>3.075E-2</v>
      </c>
      <c r="E2" s="13">
        <v>14</v>
      </c>
      <c r="F2" s="1"/>
      <c r="G2" s="1"/>
    </row>
    <row r="3" spans="1:22" x14ac:dyDescent="0.2">
      <c r="A3" s="2"/>
      <c r="B3" s="61" t="s">
        <v>23</v>
      </c>
      <c r="C3" s="1"/>
      <c r="D3" s="1"/>
      <c r="E3" s="1"/>
      <c r="F3" s="1"/>
      <c r="G3" s="1"/>
    </row>
    <row r="4" spans="1:22" x14ac:dyDescent="0.2">
      <c r="A4" s="2"/>
      <c r="B4" s="61"/>
      <c r="C4" s="1"/>
      <c r="D4" s="1"/>
      <c r="E4" s="1"/>
      <c r="F4" s="1"/>
      <c r="G4" s="1"/>
    </row>
    <row r="5" spans="1:22" ht="13.5" thickBot="1" x14ac:dyDescent="0.25">
      <c r="A5" s="56" t="s">
        <v>8</v>
      </c>
      <c r="B5" s="51"/>
      <c r="C5" s="66" t="s">
        <v>21</v>
      </c>
      <c r="D5" s="74" t="s">
        <v>30</v>
      </c>
      <c r="E5" s="1"/>
      <c r="F5" s="1"/>
      <c r="G5" s="1"/>
      <c r="H5" s="71"/>
      <c r="I5" s="71"/>
    </row>
    <row r="6" spans="1:22" x14ac:dyDescent="0.2">
      <c r="A6" s="76" t="s">
        <v>31</v>
      </c>
      <c r="B6" s="77">
        <v>3711.1</v>
      </c>
      <c r="C6" s="106">
        <f>D6/40</f>
        <v>1</v>
      </c>
      <c r="D6" s="107">
        <v>40</v>
      </c>
      <c r="E6" s="1"/>
      <c r="F6" s="1"/>
      <c r="G6" s="1"/>
    </row>
    <row r="7" spans="1:22" ht="13.5" thickBot="1" x14ac:dyDescent="0.25">
      <c r="A7" s="76" t="s">
        <v>14</v>
      </c>
      <c r="B7" s="78"/>
      <c r="C7" s="106"/>
      <c r="D7" s="108"/>
      <c r="E7" s="1"/>
      <c r="F7" s="1"/>
      <c r="G7" s="1"/>
    </row>
    <row r="8" spans="1:22" x14ac:dyDescent="0.2">
      <c r="A8" s="5" t="s">
        <v>29</v>
      </c>
      <c r="B8" s="13">
        <f>SUM(B6:B7)*C6</f>
        <v>3711.1</v>
      </c>
      <c r="C8" s="1"/>
      <c r="D8" s="1"/>
      <c r="E8" s="1"/>
      <c r="F8" s="1"/>
      <c r="G8" s="1"/>
      <c r="J8" s="73"/>
      <c r="K8" s="72"/>
    </row>
    <row r="9" spans="1:22" x14ac:dyDescent="0.2">
      <c r="A9" s="2"/>
      <c r="B9" s="1"/>
      <c r="C9" s="1"/>
      <c r="D9" s="1"/>
      <c r="E9" s="1"/>
      <c r="F9" s="1"/>
      <c r="G9" s="1"/>
      <c r="L9" s="19"/>
      <c r="M9" s="19"/>
      <c r="N9" s="19"/>
      <c r="O9" s="19"/>
      <c r="P9" s="19"/>
      <c r="U9" s="19"/>
      <c r="V9" s="19"/>
    </row>
    <row r="10" spans="1:22" s="19" customFormat="1" ht="13.5" thickBot="1" x14ac:dyDescent="0.25">
      <c r="A10" s="68"/>
      <c r="B10" s="34"/>
      <c r="C10" s="34"/>
      <c r="D10" s="34"/>
      <c r="E10" s="34"/>
      <c r="F10" s="34"/>
      <c r="G10" s="34"/>
      <c r="H10" s="37"/>
      <c r="I10" s="37"/>
      <c r="J10" s="37"/>
      <c r="K10" s="37"/>
    </row>
    <row r="11" spans="1:22" s="19" customFormat="1" x14ac:dyDescent="0.2">
      <c r="A11" s="14"/>
      <c r="B11" s="55" t="s">
        <v>18</v>
      </c>
      <c r="C11" s="15" t="s">
        <v>7</v>
      </c>
      <c r="D11" s="15"/>
      <c r="E11" s="15"/>
      <c r="F11" s="15"/>
      <c r="G11" s="15"/>
      <c r="H11" s="16"/>
      <c r="I11" s="16"/>
      <c r="J11" s="16"/>
      <c r="K11" s="91"/>
    </row>
    <row r="12" spans="1:22" s="19" customFormat="1" x14ac:dyDescent="0.2">
      <c r="A12" s="17" t="s">
        <v>8</v>
      </c>
      <c r="B12" s="20">
        <f>B6*C6</f>
        <v>3711.1</v>
      </c>
      <c r="C12" s="18">
        <f>B12*D2</f>
        <v>114.11632499999999</v>
      </c>
      <c r="D12" s="18"/>
      <c r="E12" s="18"/>
      <c r="F12" s="18"/>
      <c r="G12" s="18"/>
      <c r="K12" s="92"/>
    </row>
    <row r="13" spans="1:22" s="27" customFormat="1" ht="24.75" thickBot="1" x14ac:dyDescent="0.25">
      <c r="A13" s="60" t="s">
        <v>22</v>
      </c>
      <c r="B13" s="57">
        <f>B12*J18</f>
        <v>51955.4</v>
      </c>
      <c r="C13" s="22">
        <f>C12*J18</f>
        <v>1597.6285499999999</v>
      </c>
      <c r="D13" s="22"/>
      <c r="E13" s="22"/>
      <c r="F13" s="22"/>
      <c r="G13" s="22"/>
      <c r="K13" s="93"/>
    </row>
    <row r="14" spans="1:22" s="27" customFormat="1" ht="25.5" customHeight="1" thickBot="1" x14ac:dyDescent="0.25">
      <c r="A14" s="21"/>
      <c r="B14" s="22" t="s">
        <v>3</v>
      </c>
      <c r="C14" s="22" t="s">
        <v>1</v>
      </c>
      <c r="D14" s="22" t="s">
        <v>2</v>
      </c>
      <c r="E14" s="23" t="s">
        <v>24</v>
      </c>
      <c r="F14" s="22"/>
      <c r="G14" s="24" t="s">
        <v>6</v>
      </c>
      <c r="H14" s="25" t="s">
        <v>10</v>
      </c>
      <c r="I14" s="26"/>
      <c r="J14" s="82" t="s">
        <v>9</v>
      </c>
      <c r="K14" s="75"/>
    </row>
    <row r="15" spans="1:22" s="19" customFormat="1" ht="13.5" thickBot="1" x14ac:dyDescent="0.25">
      <c r="A15" s="28" t="s">
        <v>5</v>
      </c>
      <c r="B15" s="29">
        <f>B12</f>
        <v>3711.1</v>
      </c>
      <c r="C15" s="18">
        <f>B15*$B$2</f>
        <v>958.76268500000003</v>
      </c>
      <c r="D15" s="18">
        <f>SUM(B15:C15)</f>
        <v>4669.8626850000001</v>
      </c>
      <c r="E15" s="18">
        <v>10</v>
      </c>
      <c r="F15" s="30">
        <f>D15+E15</f>
        <v>4679.8626850000001</v>
      </c>
      <c r="G15" s="18"/>
      <c r="H15" s="31"/>
      <c r="K15" s="92"/>
    </row>
    <row r="16" spans="1:22" s="19" customFormat="1" ht="13.5" thickBot="1" x14ac:dyDescent="0.25">
      <c r="A16" s="32" t="s">
        <v>0</v>
      </c>
      <c r="B16" s="18">
        <f>B15/12*2</f>
        <v>618.51666666666665</v>
      </c>
      <c r="C16" s="18">
        <f>B16*$C$2</f>
        <v>153.79416916666668</v>
      </c>
      <c r="D16" s="18">
        <f>SUM(B16:C16)</f>
        <v>772.31083583333339</v>
      </c>
      <c r="E16" s="18"/>
      <c r="F16" s="18">
        <f>D16</f>
        <v>772.31083583333339</v>
      </c>
      <c r="G16" s="18">
        <f>F15+F16</f>
        <v>5452.1735208333339</v>
      </c>
      <c r="H16" s="20">
        <f>G16*J16</f>
        <v>65426.082250000007</v>
      </c>
      <c r="J16" s="84">
        <v>12</v>
      </c>
      <c r="K16" s="94">
        <f>14/12</f>
        <v>1.1666666666666667</v>
      </c>
    </row>
    <row r="17" spans="1:42" s="19" customFormat="1" x14ac:dyDescent="0.2">
      <c r="A17" s="32"/>
      <c r="B17" s="18"/>
      <c r="C17" s="18"/>
      <c r="D17" s="18"/>
      <c r="E17" s="18"/>
      <c r="F17" s="18"/>
      <c r="G17" s="18"/>
      <c r="H17" s="20">
        <f>E2*J16</f>
        <v>168</v>
      </c>
      <c r="I17" s="19" t="s">
        <v>16</v>
      </c>
      <c r="K17" s="92"/>
    </row>
    <row r="18" spans="1:42" s="19" customFormat="1" ht="15" customHeight="1" x14ac:dyDescent="0.2">
      <c r="A18" s="32"/>
      <c r="B18" s="18"/>
      <c r="C18" s="18"/>
      <c r="D18" s="18"/>
      <c r="E18" s="18"/>
      <c r="F18" s="18"/>
      <c r="G18" s="18"/>
      <c r="H18" s="98">
        <f>C12*J18</f>
        <v>1597.6285499999999</v>
      </c>
      <c r="I18" s="102" t="s">
        <v>7</v>
      </c>
      <c r="J18" s="99">
        <f>J16*K16</f>
        <v>14</v>
      </c>
      <c r="K18" s="103"/>
    </row>
    <row r="19" spans="1:42" s="19" customFormat="1" ht="13.5" thickBot="1" x14ac:dyDescent="0.25">
      <c r="A19" s="33"/>
      <c r="B19" s="34"/>
      <c r="C19" s="34"/>
      <c r="D19" s="34"/>
      <c r="E19" s="34"/>
      <c r="F19" s="34"/>
      <c r="G19" s="34"/>
      <c r="H19" s="35">
        <f>SUM(H16:H18)</f>
        <v>67191.710800000001</v>
      </c>
      <c r="I19" s="36" t="s">
        <v>12</v>
      </c>
      <c r="J19" s="37"/>
      <c r="K19" s="95"/>
    </row>
    <row r="20" spans="1:42" s="19" customFormat="1" ht="13.5" thickBot="1" x14ac:dyDescent="0.25">
      <c r="A20" s="38"/>
      <c r="B20" s="18"/>
      <c r="C20" s="18"/>
      <c r="D20" s="18"/>
      <c r="E20" s="18"/>
      <c r="F20" s="18"/>
      <c r="G20" s="18"/>
      <c r="H20" s="39"/>
      <c r="I20" s="40"/>
    </row>
    <row r="21" spans="1:42" s="16" customFormat="1" x14ac:dyDescent="0.2">
      <c r="A21" s="14"/>
      <c r="B21" s="55" t="s">
        <v>14</v>
      </c>
      <c r="C21" s="15"/>
      <c r="D21" s="15"/>
      <c r="E21" s="15"/>
      <c r="F21" s="15"/>
      <c r="G21" s="15"/>
      <c r="K21" s="91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1:42" s="19" customFormat="1" x14ac:dyDescent="0.2">
      <c r="A22" s="17" t="s">
        <v>8</v>
      </c>
      <c r="B22" s="20">
        <f>B7*C6</f>
        <v>0</v>
      </c>
      <c r="C22" s="18"/>
      <c r="D22" s="18"/>
      <c r="E22" s="18"/>
      <c r="F22" s="18"/>
      <c r="G22" s="18"/>
      <c r="K22" s="92"/>
    </row>
    <row r="23" spans="1:42" s="59" customFormat="1" ht="24" x14ac:dyDescent="0.2">
      <c r="A23" s="60" t="s">
        <v>22</v>
      </c>
      <c r="B23" s="57">
        <f>B22*J18</f>
        <v>0</v>
      </c>
      <c r="C23" s="58"/>
      <c r="D23" s="58"/>
      <c r="E23" s="58"/>
      <c r="F23" s="58"/>
      <c r="G23" s="58"/>
      <c r="K23" s="96"/>
    </row>
    <row r="24" spans="1:42" s="27" customFormat="1" ht="24" customHeight="1" x14ac:dyDescent="0.2">
      <c r="A24" s="21"/>
      <c r="B24" s="22" t="s">
        <v>3</v>
      </c>
      <c r="C24" s="22" t="s">
        <v>1</v>
      </c>
      <c r="D24" s="22" t="s">
        <v>2</v>
      </c>
      <c r="E24" s="62" t="s">
        <v>25</v>
      </c>
      <c r="F24" s="22"/>
      <c r="G24" s="24" t="s">
        <v>6</v>
      </c>
      <c r="H24" s="25" t="s">
        <v>10</v>
      </c>
      <c r="J24" s="27" t="s">
        <v>9</v>
      </c>
      <c r="K24" s="93"/>
    </row>
    <row r="25" spans="1:42" s="19" customFormat="1" x14ac:dyDescent="0.2">
      <c r="A25" s="43" t="s">
        <v>5</v>
      </c>
      <c r="B25" s="29">
        <f>B22</f>
        <v>0</v>
      </c>
      <c r="C25" s="18">
        <f>B25*$B$2</f>
        <v>0</v>
      </c>
      <c r="D25" s="18">
        <f>SUM(B25:C25)</f>
        <v>0</v>
      </c>
      <c r="E25" s="44">
        <v>0</v>
      </c>
      <c r="F25" s="31">
        <f>D25+E25</f>
        <v>0</v>
      </c>
      <c r="G25" s="18"/>
      <c r="H25" s="41"/>
      <c r="K25" s="92"/>
    </row>
    <row r="26" spans="1:42" s="19" customFormat="1" x14ac:dyDescent="0.2">
      <c r="A26" s="32" t="s">
        <v>0</v>
      </c>
      <c r="B26" s="18">
        <f>B25/12*2</f>
        <v>0</v>
      </c>
      <c r="C26" s="18">
        <f>B26*$C$2</f>
        <v>0</v>
      </c>
      <c r="D26" s="18">
        <f>SUM(B26:C26)</f>
        <v>0</v>
      </c>
      <c r="E26" s="18"/>
      <c r="F26" s="18">
        <f>D26</f>
        <v>0</v>
      </c>
      <c r="G26" s="18">
        <f>F25+F26</f>
        <v>0</v>
      </c>
      <c r="H26" s="39">
        <f>G26*J26</f>
        <v>0</v>
      </c>
      <c r="I26" s="40" t="s">
        <v>13</v>
      </c>
      <c r="J26" s="45">
        <f>J16</f>
        <v>12</v>
      </c>
      <c r="K26" s="94"/>
    </row>
    <row r="27" spans="1:42" s="19" customFormat="1" ht="13.5" thickBot="1" x14ac:dyDescent="0.25">
      <c r="A27" s="33"/>
      <c r="B27" s="34"/>
      <c r="C27" s="34"/>
      <c r="D27" s="34"/>
      <c r="E27" s="34"/>
      <c r="F27" s="34"/>
      <c r="G27" s="34"/>
      <c r="H27" s="52"/>
      <c r="I27" s="53"/>
      <c r="J27" s="54">
        <f>J18</f>
        <v>14</v>
      </c>
      <c r="K27" s="95"/>
    </row>
    <row r="28" spans="1:42" s="19" customFormat="1" ht="13.5" thickBot="1" x14ac:dyDescent="0.25">
      <c r="A28" s="47"/>
      <c r="B28" s="50"/>
      <c r="C28" s="50"/>
      <c r="D28" s="50"/>
      <c r="E28" s="50"/>
      <c r="F28" s="50"/>
      <c r="G28" s="50"/>
      <c r="H28" s="70">
        <v>128</v>
      </c>
      <c r="I28" s="50" t="s">
        <v>26</v>
      </c>
      <c r="J28" s="50"/>
      <c r="K28" s="85"/>
    </row>
    <row r="29" spans="1:42" s="19" customFormat="1" ht="17.25" customHeight="1" thickBot="1" x14ac:dyDescent="0.25">
      <c r="A29" s="47"/>
      <c r="B29" s="48">
        <f>B13+B23</f>
        <v>51955.4</v>
      </c>
      <c r="C29" s="49" t="s">
        <v>20</v>
      </c>
      <c r="D29" s="50"/>
      <c r="E29" s="50"/>
      <c r="F29" s="50"/>
      <c r="G29" s="85"/>
      <c r="H29" s="86">
        <f>H19+H26+H28</f>
        <v>67319.710800000001</v>
      </c>
      <c r="I29" s="87" t="s">
        <v>33</v>
      </c>
      <c r="J29" s="88"/>
      <c r="K29" s="89"/>
    </row>
    <row r="30" spans="1:42" x14ac:dyDescent="0.2"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</row>
    <row r="31" spans="1:42" x14ac:dyDescent="0.2">
      <c r="A31" t="s">
        <v>34</v>
      </c>
      <c r="D31" s="80" t="s">
        <v>37</v>
      </c>
      <c r="L31" s="19"/>
      <c r="M31" s="19"/>
      <c r="N31" s="19"/>
      <c r="O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1:42" x14ac:dyDescent="0.2">
      <c r="L32" s="19"/>
      <c r="M32" s="19"/>
      <c r="N32" s="19"/>
      <c r="O32" s="19"/>
    </row>
    <row r="33" spans="1:3" x14ac:dyDescent="0.2">
      <c r="A33" s="81" t="s">
        <v>35</v>
      </c>
      <c r="C33" s="80" t="s">
        <v>36</v>
      </c>
    </row>
  </sheetData>
  <sheetProtection algorithmName="SHA-512" hashValue="3t1VkAaeMumAoZTA64HlW/nwmbr/SeVypEjikvPa54iwo9vnB6E5ZVugduqARUIVpib3dyLyqIiPnLz/UCkvZA==" saltValue="37tc2vG1rDXITT65n1J0ng==" spinCount="100000" sheet="1" objects="1" scenarios="1"/>
  <protectedRanges>
    <protectedRange sqref="B6 B7 D6 J16 H28" name="Bereich1"/>
  </protectedRanges>
  <mergeCells count="2">
    <mergeCell ref="C6:C7"/>
    <mergeCell ref="D6:D7"/>
  </mergeCells>
  <hyperlinks>
    <hyperlink ref="C33" r:id="rId1"/>
    <hyperlink ref="D31" r:id="rId2"/>
  </hyperlinks>
  <pageMargins left="0.7" right="0.7" top="0.90052083333333333" bottom="0.78740157499999996" header="0.3" footer="0.3"/>
  <pageSetup paperSize="9" scale="94" orientation="landscape" horizontalDpi="4294967293" r:id="rId3"/>
  <headerFooter>
    <oddHeader>&amp;L&amp;9&amp;D&amp;C&amp;9Berechnungshilfe für § 26-Projekte&amp;R&amp;9gültig ab 01.02.2018</oddHeader>
    <oddFooter>&amp;C&amp;8Seite &amp;P von &amp;N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zoomScaleNormal="100" workbookViewId="0">
      <selection activeCell="B6" sqref="B6"/>
    </sheetView>
  </sheetViews>
  <sheetFormatPr baseColWidth="10" defaultRowHeight="12.75" x14ac:dyDescent="0.2"/>
  <cols>
    <col min="1" max="1" width="16.5703125" customWidth="1"/>
    <col min="2" max="2" width="16.85546875" customWidth="1"/>
    <col min="3" max="3" width="14.42578125" customWidth="1"/>
    <col min="4" max="4" width="13.5703125" customWidth="1"/>
    <col min="5" max="5" width="12.7109375" customWidth="1"/>
    <col min="6" max="6" width="9.7109375" customWidth="1"/>
    <col min="7" max="7" width="12.140625" customWidth="1"/>
    <col min="8" max="8" width="15.28515625" customWidth="1"/>
    <col min="9" max="9" width="12.85546875" customWidth="1"/>
    <col min="10" max="10" width="7.7109375" customWidth="1"/>
    <col min="11" max="11" width="11" customWidth="1"/>
  </cols>
  <sheetData>
    <row r="1" spans="1:11" ht="25.5" x14ac:dyDescent="0.2">
      <c r="A1" s="10" t="s">
        <v>15</v>
      </c>
      <c r="B1" s="3" t="s">
        <v>4</v>
      </c>
      <c r="C1" s="3" t="s">
        <v>0</v>
      </c>
      <c r="D1" s="5" t="s">
        <v>7</v>
      </c>
      <c r="E1" s="1"/>
      <c r="F1" s="1"/>
      <c r="G1" s="1"/>
    </row>
    <row r="2" spans="1:11" x14ac:dyDescent="0.2">
      <c r="A2" s="2"/>
      <c r="B2" s="105">
        <v>0.25835000000000002</v>
      </c>
      <c r="C2" s="105">
        <v>0.24865000000000001</v>
      </c>
      <c r="D2" s="12">
        <v>3.075E-2</v>
      </c>
      <c r="E2" s="1"/>
      <c r="F2" s="1"/>
      <c r="G2" s="1"/>
    </row>
    <row r="3" spans="1:11" x14ac:dyDescent="0.2">
      <c r="A3" s="2"/>
      <c r="B3" s="61" t="s">
        <v>23</v>
      </c>
      <c r="C3" s="1"/>
      <c r="D3" s="1"/>
      <c r="E3" s="1"/>
      <c r="F3" s="1"/>
      <c r="G3" s="1"/>
    </row>
    <row r="4" spans="1:11" x14ac:dyDescent="0.2">
      <c r="A4" s="2"/>
      <c r="B4" s="1"/>
      <c r="C4" s="1"/>
      <c r="D4" s="1"/>
      <c r="E4" s="1"/>
      <c r="F4" s="1"/>
      <c r="G4" s="1"/>
    </row>
    <row r="5" spans="1:11" ht="13.5" thickBot="1" x14ac:dyDescent="0.25">
      <c r="A5" s="56" t="s">
        <v>8</v>
      </c>
      <c r="B5" s="51"/>
      <c r="C5" s="66" t="s">
        <v>21</v>
      </c>
      <c r="D5" s="74" t="s">
        <v>30</v>
      </c>
      <c r="E5" s="1"/>
      <c r="F5" s="1"/>
      <c r="G5" s="1"/>
    </row>
    <row r="6" spans="1:11" x14ac:dyDescent="0.2">
      <c r="A6" s="76" t="s">
        <v>31</v>
      </c>
      <c r="B6" s="79">
        <v>3711.1</v>
      </c>
      <c r="C6" s="109">
        <f>D6/40</f>
        <v>1</v>
      </c>
      <c r="D6" s="107">
        <v>40</v>
      </c>
      <c r="E6" s="1"/>
      <c r="F6" s="1"/>
      <c r="G6" s="1"/>
    </row>
    <row r="7" spans="1:11" ht="13.5" thickBot="1" x14ac:dyDescent="0.25">
      <c r="A7" s="76" t="s">
        <v>14</v>
      </c>
      <c r="B7" s="78"/>
      <c r="C7" s="110"/>
      <c r="D7" s="108"/>
      <c r="E7" s="1"/>
      <c r="F7" s="1"/>
      <c r="G7" s="1"/>
    </row>
    <row r="8" spans="1:11" x14ac:dyDescent="0.2">
      <c r="A8" s="5" t="s">
        <v>29</v>
      </c>
      <c r="B8" s="13">
        <f>SUM(B6:B7)*C6</f>
        <v>3711.1</v>
      </c>
      <c r="C8" s="1"/>
      <c r="D8" s="1"/>
      <c r="E8" s="1"/>
      <c r="F8" s="1"/>
      <c r="G8" s="1"/>
    </row>
    <row r="9" spans="1:11" x14ac:dyDescent="0.2">
      <c r="A9" s="2"/>
      <c r="B9" s="1"/>
      <c r="C9" s="1"/>
      <c r="D9" s="1"/>
      <c r="E9" s="1"/>
      <c r="F9" s="1"/>
      <c r="G9" s="1"/>
    </row>
    <row r="10" spans="1:11" s="19" customFormat="1" ht="13.5" thickBot="1" x14ac:dyDescent="0.25">
      <c r="A10" s="68"/>
      <c r="B10" s="34"/>
      <c r="C10" s="34"/>
      <c r="D10" s="34"/>
      <c r="E10" s="34"/>
      <c r="F10" s="34"/>
      <c r="G10" s="34"/>
      <c r="H10" s="37"/>
      <c r="I10" s="37"/>
      <c r="J10" s="37"/>
      <c r="K10" s="37"/>
    </row>
    <row r="11" spans="1:11" s="19" customFormat="1" x14ac:dyDescent="0.2">
      <c r="A11" s="14"/>
      <c r="B11" s="55" t="s">
        <v>11</v>
      </c>
      <c r="C11" s="15" t="s">
        <v>7</v>
      </c>
      <c r="D11" s="15"/>
      <c r="E11" s="15"/>
      <c r="F11" s="15"/>
      <c r="G11" s="15"/>
      <c r="H11" s="16"/>
      <c r="I11" s="16"/>
      <c r="J11" s="16"/>
      <c r="K11" s="91"/>
    </row>
    <row r="12" spans="1:11" s="19" customFormat="1" x14ac:dyDescent="0.2">
      <c r="A12" s="17" t="s">
        <v>8</v>
      </c>
      <c r="B12" s="20">
        <f>B6*C6</f>
        <v>3711.1</v>
      </c>
      <c r="C12" s="18">
        <f>B12*D2</f>
        <v>114.11632499999999</v>
      </c>
      <c r="D12" s="18"/>
      <c r="E12" s="18"/>
      <c r="F12" s="18"/>
      <c r="G12" s="18"/>
      <c r="K12" s="92"/>
    </row>
    <row r="13" spans="1:11" s="59" customFormat="1" ht="24.75" thickBot="1" x14ac:dyDescent="0.25">
      <c r="A13" s="60" t="s">
        <v>22</v>
      </c>
      <c r="B13" s="57">
        <f>B12*J17</f>
        <v>51955.4</v>
      </c>
      <c r="C13" s="58">
        <f>C12*J17</f>
        <v>1597.6285499999999</v>
      </c>
      <c r="D13" s="58"/>
      <c r="E13" s="58"/>
      <c r="F13" s="58"/>
      <c r="G13" s="58"/>
      <c r="K13" s="96"/>
    </row>
    <row r="14" spans="1:11" s="27" customFormat="1" ht="26.25" thickBot="1" x14ac:dyDescent="0.25">
      <c r="A14" s="21"/>
      <c r="B14" s="22" t="s">
        <v>3</v>
      </c>
      <c r="C14" s="22" t="s">
        <v>1</v>
      </c>
      <c r="D14" s="22" t="s">
        <v>2</v>
      </c>
      <c r="E14" s="23" t="s">
        <v>25</v>
      </c>
      <c r="F14" s="22"/>
      <c r="G14" s="24" t="s">
        <v>6</v>
      </c>
      <c r="H14" s="25" t="s">
        <v>10</v>
      </c>
      <c r="J14" s="82" t="s">
        <v>9</v>
      </c>
      <c r="K14" s="83"/>
    </row>
    <row r="15" spans="1:11" s="19" customFormat="1" ht="13.5" thickBot="1" x14ac:dyDescent="0.25">
      <c r="A15" s="43" t="s">
        <v>5</v>
      </c>
      <c r="B15" s="29">
        <f>B12</f>
        <v>3711.1</v>
      </c>
      <c r="C15" s="18">
        <f>B15*$B$2</f>
        <v>958.76268500000003</v>
      </c>
      <c r="D15" s="18">
        <f>SUM(B15:C15)</f>
        <v>4669.8626850000001</v>
      </c>
      <c r="E15" s="18">
        <v>10</v>
      </c>
      <c r="F15" s="31">
        <f>D15+E15</f>
        <v>4679.8626850000001</v>
      </c>
      <c r="G15" s="18"/>
      <c r="H15" s="41"/>
      <c r="K15" s="92"/>
    </row>
    <row r="16" spans="1:11" s="19" customFormat="1" ht="13.5" thickBot="1" x14ac:dyDescent="0.25">
      <c r="A16" s="32" t="s">
        <v>0</v>
      </c>
      <c r="B16" s="18">
        <f>B15/12*2</f>
        <v>618.51666666666665</v>
      </c>
      <c r="C16" s="18">
        <f>B16*$C$2</f>
        <v>153.79416916666668</v>
      </c>
      <c r="D16" s="18">
        <f>SUM(B16:C16)</f>
        <v>772.31083583333339</v>
      </c>
      <c r="E16" s="18"/>
      <c r="F16" s="18">
        <f>D16</f>
        <v>772.31083583333339</v>
      </c>
      <c r="G16" s="18">
        <f>F15+F16</f>
        <v>5452.1735208333339</v>
      </c>
      <c r="H16" s="20">
        <f>G16*J16</f>
        <v>65426.082250000007</v>
      </c>
      <c r="J16" s="84">
        <v>12</v>
      </c>
      <c r="K16" s="94">
        <f>14/12</f>
        <v>1.1666666666666667</v>
      </c>
    </row>
    <row r="17" spans="1:11" s="19" customFormat="1" x14ac:dyDescent="0.2">
      <c r="A17" s="32"/>
      <c r="B17" s="18"/>
      <c r="C17" s="18"/>
      <c r="D17" s="18"/>
      <c r="E17" s="18"/>
      <c r="F17" s="18"/>
      <c r="G17" s="18"/>
      <c r="H17" s="98">
        <f>C12*J17</f>
        <v>1597.6285499999999</v>
      </c>
      <c r="I17" s="90" t="s">
        <v>7</v>
      </c>
      <c r="J17" s="99">
        <f>J16*K16</f>
        <v>14</v>
      </c>
      <c r="K17" s="100"/>
    </row>
    <row r="18" spans="1:11" s="19" customFormat="1" ht="13.5" thickBot="1" x14ac:dyDescent="0.25">
      <c r="A18" s="33"/>
      <c r="B18" s="34"/>
      <c r="C18" s="34"/>
      <c r="D18" s="34"/>
      <c r="E18" s="34"/>
      <c r="F18" s="34"/>
      <c r="G18" s="34"/>
      <c r="H18" s="35">
        <f>SUM(H16:H17)</f>
        <v>67023.710800000001</v>
      </c>
      <c r="I18" s="36" t="s">
        <v>12</v>
      </c>
      <c r="J18" s="37"/>
      <c r="K18" s="95"/>
    </row>
    <row r="19" spans="1:11" s="19" customFormat="1" ht="13.5" thickBot="1" x14ac:dyDescent="0.25">
      <c r="A19" s="68"/>
      <c r="B19" s="34"/>
      <c r="C19" s="34"/>
      <c r="D19" s="34"/>
      <c r="E19" s="34"/>
      <c r="F19" s="34"/>
      <c r="G19" s="34"/>
      <c r="H19" s="35"/>
      <c r="I19" s="36"/>
      <c r="J19" s="37"/>
      <c r="K19" s="37"/>
    </row>
    <row r="20" spans="1:11" s="19" customFormat="1" x14ac:dyDescent="0.2">
      <c r="A20" s="14"/>
      <c r="B20" s="55" t="s">
        <v>14</v>
      </c>
      <c r="C20" s="15"/>
      <c r="D20" s="15"/>
      <c r="E20" s="15"/>
      <c r="F20" s="15"/>
      <c r="G20" s="15"/>
      <c r="H20" s="16"/>
      <c r="I20" s="16"/>
      <c r="J20" s="16"/>
      <c r="K20" s="91"/>
    </row>
    <row r="21" spans="1:11" s="19" customFormat="1" x14ac:dyDescent="0.2">
      <c r="A21" s="17" t="s">
        <v>8</v>
      </c>
      <c r="B21" s="20">
        <f>B7*C6</f>
        <v>0</v>
      </c>
      <c r="C21" s="18"/>
      <c r="D21" s="18"/>
      <c r="E21" s="18"/>
      <c r="F21" s="18"/>
      <c r="G21" s="18"/>
      <c r="K21" s="92"/>
    </row>
    <row r="22" spans="1:11" s="59" customFormat="1" ht="24" x14ac:dyDescent="0.2">
      <c r="A22" s="60" t="s">
        <v>22</v>
      </c>
      <c r="B22" s="57">
        <f>B21*J17</f>
        <v>0</v>
      </c>
      <c r="C22" s="58"/>
      <c r="D22" s="58"/>
      <c r="E22" s="58"/>
      <c r="F22" s="58"/>
      <c r="G22" s="58"/>
      <c r="K22" s="96"/>
    </row>
    <row r="23" spans="1:11" s="27" customFormat="1" ht="25.5" x14ac:dyDescent="0.2">
      <c r="A23" s="21"/>
      <c r="B23" s="22" t="s">
        <v>3</v>
      </c>
      <c r="C23" s="22" t="s">
        <v>1</v>
      </c>
      <c r="D23" s="22" t="s">
        <v>2</v>
      </c>
      <c r="E23" s="42" t="s">
        <v>25</v>
      </c>
      <c r="F23" s="22"/>
      <c r="G23" s="24" t="s">
        <v>6</v>
      </c>
      <c r="H23" s="25" t="s">
        <v>10</v>
      </c>
      <c r="J23" s="27" t="s">
        <v>9</v>
      </c>
      <c r="K23" s="93"/>
    </row>
    <row r="24" spans="1:11" s="19" customFormat="1" x14ac:dyDescent="0.2">
      <c r="A24" s="43" t="s">
        <v>5</v>
      </c>
      <c r="B24" s="29">
        <f>B21</f>
        <v>0</v>
      </c>
      <c r="C24" s="18">
        <f>B24*$B$2</f>
        <v>0</v>
      </c>
      <c r="D24" s="18">
        <f>SUM(B24:C24)</f>
        <v>0</v>
      </c>
      <c r="E24" s="18">
        <v>0</v>
      </c>
      <c r="F24" s="31">
        <f>D24+E24</f>
        <v>0</v>
      </c>
      <c r="G24" s="18"/>
      <c r="H24" s="41"/>
      <c r="K24" s="92"/>
    </row>
    <row r="25" spans="1:11" s="19" customFormat="1" x14ac:dyDescent="0.2">
      <c r="A25" s="32" t="s">
        <v>0</v>
      </c>
      <c r="B25" s="18">
        <f>B24/12*2</f>
        <v>0</v>
      </c>
      <c r="C25" s="18">
        <f>B25*$C$2</f>
        <v>0</v>
      </c>
      <c r="D25" s="18">
        <f>SUM(B25:C25)</f>
        <v>0</v>
      </c>
      <c r="E25" s="18"/>
      <c r="F25" s="18">
        <f>D25</f>
        <v>0</v>
      </c>
      <c r="G25" s="18">
        <f>F24+F25</f>
        <v>0</v>
      </c>
      <c r="H25" s="39">
        <f>G25*J25</f>
        <v>0</v>
      </c>
      <c r="I25" s="40" t="s">
        <v>13</v>
      </c>
      <c r="J25" s="45">
        <f>J16</f>
        <v>12</v>
      </c>
      <c r="K25" s="94"/>
    </row>
    <row r="26" spans="1:11" s="19" customFormat="1" ht="13.5" thickBot="1" x14ac:dyDescent="0.25">
      <c r="A26" s="33"/>
      <c r="B26" s="34"/>
      <c r="C26" s="34"/>
      <c r="D26" s="34"/>
      <c r="E26" s="34"/>
      <c r="F26" s="34"/>
      <c r="G26" s="34"/>
      <c r="H26" s="52"/>
      <c r="I26" s="53"/>
      <c r="J26" s="54">
        <f>J17</f>
        <v>14</v>
      </c>
      <c r="K26" s="95"/>
    </row>
    <row r="27" spans="1:11" s="19" customFormat="1" ht="13.5" thickBot="1" x14ac:dyDescent="0.25">
      <c r="A27" s="97"/>
      <c r="B27" s="37"/>
      <c r="C27" s="37"/>
      <c r="D27" s="37"/>
      <c r="E27" s="37"/>
      <c r="F27" s="37"/>
      <c r="G27" s="37"/>
      <c r="H27" s="69">
        <v>128</v>
      </c>
      <c r="I27" s="37" t="s">
        <v>26</v>
      </c>
      <c r="J27" s="37"/>
      <c r="K27" s="95"/>
    </row>
    <row r="28" spans="1:11" s="19" customFormat="1" ht="18" customHeight="1" thickBot="1" x14ac:dyDescent="0.25">
      <c r="A28" s="47"/>
      <c r="B28" s="48">
        <f>B13+B22</f>
        <v>51955.4</v>
      </c>
      <c r="C28" s="49" t="s">
        <v>20</v>
      </c>
      <c r="D28" s="50"/>
      <c r="E28" s="50"/>
      <c r="F28" s="50"/>
      <c r="G28" s="50"/>
      <c r="H28" s="86">
        <f>H18+H25+H27</f>
        <v>67151.710800000001</v>
      </c>
      <c r="I28" s="87" t="s">
        <v>33</v>
      </c>
      <c r="J28" s="88"/>
      <c r="K28" s="89"/>
    </row>
    <row r="29" spans="1:11" x14ac:dyDescent="0.2">
      <c r="G29" s="9"/>
      <c r="H29" s="8"/>
    </row>
    <row r="30" spans="1:11" x14ac:dyDescent="0.2">
      <c r="A30" s="81" t="s">
        <v>32</v>
      </c>
      <c r="D30" s="80" t="s">
        <v>37</v>
      </c>
    </row>
    <row r="32" spans="1:11" x14ac:dyDescent="0.2">
      <c r="C32" s="1"/>
    </row>
    <row r="33" spans="6:6" x14ac:dyDescent="0.2">
      <c r="F33" s="1"/>
    </row>
  </sheetData>
  <sheetProtection algorithmName="SHA-512" hashValue="nV/NJOjuMF2xNnWxFP8PqDaatVbIjiAgoAdaZo65uOd+BoROeHjVHzAGonvphuMr4ZPfEROt4W42C7qeK8ha0Q==" saltValue="loLtOkf2qIR4OuLesNp+fA==" spinCount="100000" sheet="1" objects="1" scenarios="1"/>
  <protectedRanges>
    <protectedRange sqref="B6 B7 D6 J16 H27" name="Bereich1"/>
  </protectedRanges>
  <mergeCells count="2">
    <mergeCell ref="C6:C7"/>
    <mergeCell ref="D6:D7"/>
  </mergeCells>
  <phoneticPr fontId="2" type="noConversion"/>
  <hyperlinks>
    <hyperlink ref="D30" r:id="rId1"/>
  </hyperlinks>
  <pageMargins left="0.78740157499999996" right="0.78740157499999996" top="0.984251969" bottom="0.984251969" header="0.4921259845" footer="0.4921259845"/>
  <pageSetup paperSize="9" scale="92" orientation="landscape" horizontalDpi="4294967293" r:id="rId2"/>
  <headerFooter alignWithMargins="0">
    <oddHeader>&amp;L&amp;D&amp;CBerechnungshilfe für § 27-Projekte&amp;Rgültig ab 01.02.2018</oddHeader>
    <oddFooter>&amp;CSeite &amp;P von &amp;N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zoomScaleNormal="100" workbookViewId="0">
      <selection activeCell="B6" sqref="B6"/>
    </sheetView>
  </sheetViews>
  <sheetFormatPr baseColWidth="10" defaultRowHeight="12.75" x14ac:dyDescent="0.2"/>
  <cols>
    <col min="1" max="1" width="19.42578125" customWidth="1"/>
    <col min="2" max="2" width="17" customWidth="1"/>
    <col min="3" max="3" width="14" customWidth="1"/>
    <col min="4" max="4" width="13.42578125" customWidth="1"/>
    <col min="6" max="6" width="9.5703125" customWidth="1"/>
    <col min="8" max="8" width="15.140625" customWidth="1"/>
    <col min="11" max="11" width="8" customWidth="1"/>
  </cols>
  <sheetData>
    <row r="1" spans="1:11" ht="17.25" customHeight="1" x14ac:dyDescent="0.2">
      <c r="A1" s="5" t="s">
        <v>27</v>
      </c>
      <c r="B1" s="3" t="s">
        <v>4</v>
      </c>
      <c r="C1" s="3" t="s">
        <v>0</v>
      </c>
      <c r="D1" s="5" t="s">
        <v>7</v>
      </c>
      <c r="E1" s="3" t="s">
        <v>17</v>
      </c>
      <c r="F1" s="1"/>
      <c r="G1" s="1"/>
    </row>
    <row r="2" spans="1:11" x14ac:dyDescent="0.2">
      <c r="A2" s="2"/>
      <c r="B2" s="4">
        <v>0.2205</v>
      </c>
      <c r="C2" s="4">
        <v>0.21579999999999999</v>
      </c>
      <c r="D2" s="65">
        <v>0</v>
      </c>
      <c r="E2" s="13">
        <v>14</v>
      </c>
      <c r="F2" s="1"/>
      <c r="G2" s="1"/>
    </row>
    <row r="3" spans="1:11" x14ac:dyDescent="0.2">
      <c r="A3" s="2"/>
      <c r="B3" s="61" t="s">
        <v>23</v>
      </c>
      <c r="C3" s="1"/>
      <c r="D3" s="1"/>
      <c r="E3" s="1"/>
      <c r="F3" s="1"/>
      <c r="G3" s="1"/>
    </row>
    <row r="4" spans="1:11" x14ac:dyDescent="0.2">
      <c r="A4" s="2"/>
      <c r="B4" s="61"/>
      <c r="C4" s="1"/>
      <c r="D4" s="1"/>
      <c r="E4" s="1"/>
      <c r="F4" s="1"/>
      <c r="G4" s="1"/>
    </row>
    <row r="5" spans="1:11" ht="13.5" thickBot="1" x14ac:dyDescent="0.25">
      <c r="A5" s="56" t="s">
        <v>8</v>
      </c>
      <c r="B5" s="51"/>
      <c r="C5" s="66" t="s">
        <v>21</v>
      </c>
      <c r="D5" s="74" t="s">
        <v>30</v>
      </c>
      <c r="E5" s="1"/>
      <c r="F5" s="1"/>
      <c r="G5" s="1"/>
    </row>
    <row r="6" spans="1:11" x14ac:dyDescent="0.2">
      <c r="A6" s="76" t="s">
        <v>31</v>
      </c>
      <c r="B6" s="77">
        <v>2794.6</v>
      </c>
      <c r="C6" s="106">
        <f>D6/40</f>
        <v>0.15</v>
      </c>
      <c r="D6" s="107">
        <v>6</v>
      </c>
      <c r="E6" s="1"/>
      <c r="F6" s="1"/>
      <c r="G6" s="1"/>
    </row>
    <row r="7" spans="1:11" ht="13.5" thickBot="1" x14ac:dyDescent="0.25">
      <c r="A7" s="76" t="s">
        <v>14</v>
      </c>
      <c r="B7" s="78"/>
      <c r="C7" s="111"/>
      <c r="D7" s="108"/>
      <c r="E7" s="67"/>
      <c r="F7" s="1"/>
      <c r="G7" s="1"/>
    </row>
    <row r="8" spans="1:11" x14ac:dyDescent="0.2">
      <c r="A8" s="5" t="s">
        <v>29</v>
      </c>
      <c r="B8" s="13">
        <f>SUM(B6:B7)*C6</f>
        <v>419.19</v>
      </c>
      <c r="C8" s="104" t="str">
        <f>IF(B8&gt;438.05,"Achtung: Betrag übersteigt die Geringfügigkeitsgrenze von € 438,05 monatlich!",IF(B8&lt;=438.05,"OK"))</f>
        <v>OK</v>
      </c>
      <c r="D8" s="104"/>
      <c r="E8" s="104"/>
      <c r="F8" s="104"/>
      <c r="G8" s="1"/>
    </row>
    <row r="9" spans="1:11" ht="13.5" thickBot="1" x14ac:dyDescent="0.25">
      <c r="A9" s="2"/>
      <c r="B9" s="1"/>
      <c r="C9" s="1"/>
      <c r="D9" s="1"/>
      <c r="E9" s="1"/>
      <c r="F9" s="1"/>
      <c r="G9" s="1"/>
    </row>
    <row r="10" spans="1:11" x14ac:dyDescent="0.2">
      <c r="A10" s="14"/>
      <c r="B10" s="55" t="s">
        <v>18</v>
      </c>
      <c r="C10" s="15" t="s">
        <v>7</v>
      </c>
      <c r="D10" s="15"/>
      <c r="E10" s="15"/>
      <c r="F10" s="15"/>
      <c r="G10" s="15"/>
      <c r="H10" s="16"/>
      <c r="I10" s="16"/>
      <c r="J10" s="16"/>
      <c r="K10" s="91"/>
    </row>
    <row r="11" spans="1:11" x14ac:dyDescent="0.2">
      <c r="A11" s="17" t="s">
        <v>8</v>
      </c>
      <c r="B11" s="20">
        <f>B6*C6</f>
        <v>419.19</v>
      </c>
      <c r="C11" s="18">
        <f>B11*D2</f>
        <v>0</v>
      </c>
      <c r="D11" s="18"/>
      <c r="E11" s="18"/>
      <c r="F11" s="18"/>
      <c r="G11" s="18"/>
      <c r="H11" s="19"/>
      <c r="I11" s="19"/>
      <c r="J11" s="19"/>
      <c r="K11" s="92"/>
    </row>
    <row r="12" spans="1:11" ht="24.75" thickBot="1" x14ac:dyDescent="0.25">
      <c r="A12" s="60" t="s">
        <v>22</v>
      </c>
      <c r="B12" s="57">
        <f>B11*J17</f>
        <v>5868.66</v>
      </c>
      <c r="C12" s="22">
        <f>C11*J17</f>
        <v>0</v>
      </c>
      <c r="D12" s="22"/>
      <c r="E12" s="22"/>
      <c r="F12" s="22"/>
      <c r="G12" s="22"/>
      <c r="H12" s="27"/>
      <c r="I12" s="27"/>
      <c r="J12" s="27"/>
      <c r="K12" s="93"/>
    </row>
    <row r="13" spans="1:11" ht="42.75" customHeight="1" thickBot="1" x14ac:dyDescent="0.25">
      <c r="A13" s="21"/>
      <c r="B13" s="22" t="s">
        <v>3</v>
      </c>
      <c r="C13" s="22" t="s">
        <v>1</v>
      </c>
      <c r="D13" s="22" t="s">
        <v>2</v>
      </c>
      <c r="E13" s="23" t="s">
        <v>24</v>
      </c>
      <c r="F13" s="22"/>
      <c r="G13" s="24" t="s">
        <v>6</v>
      </c>
      <c r="H13" s="25" t="s">
        <v>10</v>
      </c>
      <c r="I13" s="26"/>
      <c r="J13" s="82" t="s">
        <v>9</v>
      </c>
      <c r="K13" s="75"/>
    </row>
    <row r="14" spans="1:11" ht="13.5" thickBot="1" x14ac:dyDescent="0.25">
      <c r="A14" s="28" t="s">
        <v>5</v>
      </c>
      <c r="B14" s="29">
        <f>B11</f>
        <v>419.19</v>
      </c>
      <c r="C14" s="18">
        <f>B14*$B$2</f>
        <v>92.431394999999995</v>
      </c>
      <c r="D14" s="18">
        <f>SUM(B14:C14)</f>
        <v>511.62139500000001</v>
      </c>
      <c r="E14" s="18">
        <v>10</v>
      </c>
      <c r="F14" s="30">
        <f>D14+E14</f>
        <v>521.62139500000001</v>
      </c>
      <c r="G14" s="18"/>
      <c r="H14" s="31"/>
      <c r="I14" s="19"/>
      <c r="J14" s="19"/>
      <c r="K14" s="92"/>
    </row>
    <row r="15" spans="1:11" ht="13.5" thickBot="1" x14ac:dyDescent="0.25">
      <c r="A15" s="32" t="s">
        <v>0</v>
      </c>
      <c r="B15" s="18">
        <f>B14/12*2</f>
        <v>69.864999999999995</v>
      </c>
      <c r="C15" s="18">
        <f>B15*$C$2</f>
        <v>15.076866999999998</v>
      </c>
      <c r="D15" s="18">
        <f>SUM(B15:C15)</f>
        <v>84.941866999999988</v>
      </c>
      <c r="E15" s="18"/>
      <c r="F15" s="18">
        <f>D15</f>
        <v>84.941866999999988</v>
      </c>
      <c r="G15" s="18">
        <f>F14+F15</f>
        <v>606.56326200000001</v>
      </c>
      <c r="H15" s="20">
        <f>G15*J15</f>
        <v>7278.7591439999997</v>
      </c>
      <c r="I15" s="19"/>
      <c r="J15" s="84">
        <v>12</v>
      </c>
      <c r="K15" s="94">
        <f>14/12</f>
        <v>1.1666666666666667</v>
      </c>
    </row>
    <row r="16" spans="1:11" x14ac:dyDescent="0.2">
      <c r="A16" s="32"/>
      <c r="B16" s="18"/>
      <c r="C16" s="18"/>
      <c r="D16" s="18"/>
      <c r="E16" s="18"/>
      <c r="F16" s="18"/>
      <c r="G16" s="18"/>
      <c r="H16" s="20">
        <f>E2*J15</f>
        <v>168</v>
      </c>
      <c r="I16" s="19" t="s">
        <v>16</v>
      </c>
      <c r="J16" s="19"/>
      <c r="K16" s="92"/>
    </row>
    <row r="17" spans="1:11" x14ac:dyDescent="0.2">
      <c r="A17" s="32"/>
      <c r="B17" s="18"/>
      <c r="C17" s="18"/>
      <c r="D17" s="18"/>
      <c r="E17" s="18"/>
      <c r="F17" s="18"/>
      <c r="G17" s="18"/>
      <c r="H17" s="98">
        <f>C11*J17</f>
        <v>0</v>
      </c>
      <c r="I17" s="90" t="s">
        <v>7</v>
      </c>
      <c r="J17" s="101">
        <f>J15*K15</f>
        <v>14</v>
      </c>
      <c r="K17" s="100"/>
    </row>
    <row r="18" spans="1:11" ht="13.5" thickBot="1" x14ac:dyDescent="0.25">
      <c r="A18" s="33"/>
      <c r="B18" s="34"/>
      <c r="C18" s="34"/>
      <c r="D18" s="34"/>
      <c r="E18" s="34"/>
      <c r="F18" s="34"/>
      <c r="G18" s="34"/>
      <c r="H18" s="35">
        <f>SUM(H15:H17)</f>
        <v>7446.7591439999997</v>
      </c>
      <c r="I18" s="36" t="s">
        <v>12</v>
      </c>
      <c r="J18" s="37"/>
      <c r="K18" s="95"/>
    </row>
    <row r="19" spans="1:11" ht="13.5" thickBot="1" x14ac:dyDescent="0.25">
      <c r="A19" s="38"/>
      <c r="B19" s="18"/>
      <c r="C19" s="18"/>
      <c r="D19" s="18"/>
      <c r="E19" s="18"/>
      <c r="F19" s="18"/>
      <c r="G19" s="18"/>
      <c r="H19" s="39"/>
      <c r="I19" s="40"/>
      <c r="J19" s="19"/>
      <c r="K19" s="19"/>
    </row>
    <row r="20" spans="1:11" x14ac:dyDescent="0.2">
      <c r="A20" s="14"/>
      <c r="B20" s="55" t="s">
        <v>14</v>
      </c>
      <c r="C20" s="15"/>
      <c r="D20" s="15"/>
      <c r="E20" s="15"/>
      <c r="F20" s="15"/>
      <c r="G20" s="15"/>
      <c r="H20" s="16"/>
      <c r="I20" s="16"/>
      <c r="J20" s="16"/>
      <c r="K20" s="91"/>
    </row>
    <row r="21" spans="1:11" x14ac:dyDescent="0.2">
      <c r="A21" s="17" t="s">
        <v>8</v>
      </c>
      <c r="B21" s="20">
        <f>B7*C6</f>
        <v>0</v>
      </c>
      <c r="C21" s="18"/>
      <c r="D21" s="18"/>
      <c r="E21" s="18"/>
      <c r="F21" s="18"/>
      <c r="G21" s="18"/>
      <c r="H21" s="19"/>
      <c r="I21" s="19"/>
      <c r="J21" s="19"/>
      <c r="K21" s="92"/>
    </row>
    <row r="22" spans="1:11" ht="24" x14ac:dyDescent="0.2">
      <c r="A22" s="60" t="s">
        <v>22</v>
      </c>
      <c r="B22" s="57">
        <f>B21*J17</f>
        <v>0</v>
      </c>
      <c r="C22" s="58"/>
      <c r="D22" s="58"/>
      <c r="E22" s="58"/>
      <c r="F22" s="58"/>
      <c r="G22" s="58"/>
      <c r="H22" s="59"/>
      <c r="I22" s="59"/>
      <c r="J22" s="59"/>
      <c r="K22" s="96"/>
    </row>
    <row r="23" spans="1:11" ht="38.25" x14ac:dyDescent="0.2">
      <c r="A23" s="21"/>
      <c r="B23" s="22" t="s">
        <v>3</v>
      </c>
      <c r="C23" s="22" t="s">
        <v>1</v>
      </c>
      <c r="D23" s="22" t="s">
        <v>2</v>
      </c>
      <c r="E23" s="62" t="s">
        <v>25</v>
      </c>
      <c r="F23" s="22"/>
      <c r="G23" s="24" t="s">
        <v>6</v>
      </c>
      <c r="H23" s="25" t="s">
        <v>10</v>
      </c>
      <c r="I23" s="27"/>
      <c r="J23" s="27" t="s">
        <v>9</v>
      </c>
      <c r="K23" s="93"/>
    </row>
    <row r="24" spans="1:11" x14ac:dyDescent="0.2">
      <c r="A24" s="43" t="s">
        <v>5</v>
      </c>
      <c r="B24" s="29">
        <f>B21</f>
        <v>0</v>
      </c>
      <c r="C24" s="18">
        <f>B24*$B$2</f>
        <v>0</v>
      </c>
      <c r="D24" s="18">
        <f>SUM(B24:C24)</f>
        <v>0</v>
      </c>
      <c r="E24" s="44">
        <v>0</v>
      </c>
      <c r="F24" s="31">
        <f>D24+E24</f>
        <v>0</v>
      </c>
      <c r="G24" s="18"/>
      <c r="H24" s="41"/>
      <c r="I24" s="19"/>
      <c r="J24" s="19"/>
      <c r="K24" s="92"/>
    </row>
    <row r="25" spans="1:11" x14ac:dyDescent="0.2">
      <c r="A25" s="32" t="s">
        <v>0</v>
      </c>
      <c r="B25" s="18">
        <f>B24/12*2</f>
        <v>0</v>
      </c>
      <c r="C25" s="18">
        <f>B25*$C$2</f>
        <v>0</v>
      </c>
      <c r="D25" s="18">
        <f>SUM(B25:C25)</f>
        <v>0</v>
      </c>
      <c r="E25" s="18"/>
      <c r="F25" s="18">
        <f>D25</f>
        <v>0</v>
      </c>
      <c r="G25" s="18">
        <f>F24+F25</f>
        <v>0</v>
      </c>
      <c r="H25" s="39">
        <f>G25*J25</f>
        <v>0</v>
      </c>
      <c r="I25" s="40" t="s">
        <v>13</v>
      </c>
      <c r="J25" s="45">
        <f>J15</f>
        <v>12</v>
      </c>
      <c r="K25" s="94"/>
    </row>
    <row r="26" spans="1:11" ht="13.5" thickBot="1" x14ac:dyDescent="0.25">
      <c r="A26" s="33"/>
      <c r="B26" s="34"/>
      <c r="C26" s="34"/>
      <c r="D26" s="34"/>
      <c r="E26" s="34"/>
      <c r="F26" s="34"/>
      <c r="G26" s="34"/>
      <c r="H26" s="52"/>
      <c r="I26" s="53"/>
      <c r="J26" s="54">
        <f>J17</f>
        <v>14</v>
      </c>
      <c r="K26" s="95"/>
    </row>
    <row r="27" spans="1:11" ht="13.5" thickBot="1" x14ac:dyDescent="0.25">
      <c r="A27" s="46"/>
      <c r="B27" s="19"/>
      <c r="C27" s="19"/>
      <c r="D27" s="19"/>
      <c r="E27" s="19"/>
      <c r="F27" s="19"/>
      <c r="G27" s="19"/>
      <c r="H27" s="63">
        <v>128</v>
      </c>
      <c r="I27" s="19" t="s">
        <v>26</v>
      </c>
      <c r="J27" s="19"/>
      <c r="K27" s="92"/>
    </row>
    <row r="28" spans="1:11" ht="18.75" customHeight="1" thickBot="1" x14ac:dyDescent="0.25">
      <c r="A28" s="47"/>
      <c r="B28" s="48">
        <f>B12+B22</f>
        <v>5868.66</v>
      </c>
      <c r="C28" s="49" t="s">
        <v>20</v>
      </c>
      <c r="D28" s="50"/>
      <c r="E28" s="50"/>
      <c r="F28" s="50"/>
      <c r="G28" s="50"/>
      <c r="H28" s="86">
        <f>H18+H25+H27</f>
        <v>7574.7591439999997</v>
      </c>
      <c r="I28" s="87" t="s">
        <v>33</v>
      </c>
      <c r="J28" s="88"/>
      <c r="K28" s="89"/>
    </row>
    <row r="30" spans="1:11" x14ac:dyDescent="0.2">
      <c r="A30" s="81" t="s">
        <v>32</v>
      </c>
      <c r="D30" s="80" t="s">
        <v>37</v>
      </c>
    </row>
    <row r="32" spans="1:11" x14ac:dyDescent="0.2">
      <c r="A32" s="81" t="s">
        <v>35</v>
      </c>
      <c r="C32" s="80" t="s">
        <v>36</v>
      </c>
    </row>
  </sheetData>
  <sheetProtection algorithmName="SHA-512" hashValue="esqBmJNX77WJYK+23uY/Vmj3nQ+Btw6jSfwBNatFqtnMklh2coiIQ4W/GrLXI+OC789cKJW5SJCl7LJOoyCE2w==" saltValue="IvHHZaXlXlW4gGUzlZyweA==" spinCount="100000" sheet="1" objects="1" scenarios="1"/>
  <protectedRanges>
    <protectedRange sqref="B6 B7 D6 J15 H27" name="Bereich1"/>
  </protectedRanges>
  <mergeCells count="2">
    <mergeCell ref="C6:C7"/>
    <mergeCell ref="D6:D7"/>
  </mergeCells>
  <hyperlinks>
    <hyperlink ref="C32" r:id="rId1"/>
    <hyperlink ref="D30" r:id="rId2"/>
  </hyperlinks>
  <pageMargins left="0.7" right="0.7" top="0.78740157499999996" bottom="0.78740157499999996" header="0.3" footer="0.3"/>
  <pageSetup paperSize="9" scale="94" orientation="landscape" r:id="rId3"/>
  <headerFooter>
    <oddHeader>&amp;L&amp;D&amp;CBerechnungshilfe für § 26-Projekte
(für geringfügige Anstellungen)&amp;Rgültig ab 01.02.2018</oddHeader>
    <oddFooter>&amp;CSeite &amp;P von &amp;N</oddFooter>
  </headerFooter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Normal="100" workbookViewId="0">
      <selection activeCell="B6" sqref="B6"/>
    </sheetView>
  </sheetViews>
  <sheetFormatPr baseColWidth="10" defaultRowHeight="12.75" x14ac:dyDescent="0.2"/>
  <cols>
    <col min="1" max="1" width="20.7109375" customWidth="1"/>
    <col min="2" max="2" width="15.7109375" customWidth="1"/>
    <col min="3" max="3" width="14.28515625" customWidth="1"/>
    <col min="4" max="4" width="13.85546875" customWidth="1"/>
    <col min="5" max="5" width="12.7109375" customWidth="1"/>
    <col min="6" max="6" width="6.85546875" customWidth="1"/>
    <col min="8" max="8" width="15" customWidth="1"/>
    <col min="11" max="11" width="9.28515625" customWidth="1"/>
  </cols>
  <sheetData>
    <row r="1" spans="1:11" ht="25.5" x14ac:dyDescent="0.2">
      <c r="A1" s="10" t="s">
        <v>28</v>
      </c>
      <c r="B1" s="3" t="s">
        <v>4</v>
      </c>
      <c r="C1" s="3" t="s">
        <v>0</v>
      </c>
      <c r="D1" s="5" t="s">
        <v>7</v>
      </c>
      <c r="E1" s="1"/>
      <c r="F1" s="1"/>
      <c r="G1" s="1"/>
    </row>
    <row r="2" spans="1:11" x14ac:dyDescent="0.2">
      <c r="A2" s="2"/>
      <c r="B2" s="4">
        <v>0.2205</v>
      </c>
      <c r="C2" s="4">
        <v>0.21579999999999999</v>
      </c>
      <c r="D2" s="64">
        <v>0</v>
      </c>
      <c r="E2" s="1"/>
      <c r="F2" s="1"/>
      <c r="G2" s="1"/>
    </row>
    <row r="3" spans="1:11" x14ac:dyDescent="0.2">
      <c r="A3" s="2"/>
      <c r="B3" s="61" t="s">
        <v>23</v>
      </c>
      <c r="C3" s="1"/>
      <c r="D3" s="1"/>
      <c r="E3" s="1"/>
      <c r="F3" s="1"/>
      <c r="G3" s="1"/>
    </row>
    <row r="4" spans="1:11" x14ac:dyDescent="0.2">
      <c r="A4" s="2"/>
      <c r="B4" s="1"/>
      <c r="C4" s="1"/>
      <c r="D4" s="1"/>
      <c r="E4" s="1"/>
      <c r="F4" s="1"/>
      <c r="G4" s="1"/>
    </row>
    <row r="5" spans="1:11" ht="13.5" thickBot="1" x14ac:dyDescent="0.25">
      <c r="A5" s="56" t="s">
        <v>8</v>
      </c>
      <c r="B5" s="51"/>
      <c r="C5" s="66" t="s">
        <v>21</v>
      </c>
      <c r="D5" s="74" t="s">
        <v>30</v>
      </c>
      <c r="E5" s="1"/>
      <c r="F5" s="1"/>
      <c r="G5" s="1"/>
    </row>
    <row r="6" spans="1:11" x14ac:dyDescent="0.2">
      <c r="A6" s="76" t="s">
        <v>31</v>
      </c>
      <c r="B6" s="79">
        <v>2794.6</v>
      </c>
      <c r="C6" s="109">
        <f>D6/40</f>
        <v>0.15</v>
      </c>
      <c r="D6" s="107">
        <v>6</v>
      </c>
      <c r="E6" s="1"/>
      <c r="F6" s="1"/>
      <c r="G6" s="1"/>
    </row>
    <row r="7" spans="1:11" ht="13.5" thickBot="1" x14ac:dyDescent="0.25">
      <c r="A7" s="76" t="s">
        <v>14</v>
      </c>
      <c r="B7" s="78"/>
      <c r="C7" s="110"/>
      <c r="D7" s="108"/>
      <c r="E7" s="67"/>
      <c r="F7" s="1"/>
      <c r="G7" s="1"/>
    </row>
    <row r="8" spans="1:11" x14ac:dyDescent="0.2">
      <c r="A8" s="5" t="s">
        <v>29</v>
      </c>
      <c r="B8" s="13">
        <f>SUM(B6:B7)*C6</f>
        <v>419.19</v>
      </c>
      <c r="C8" s="104" t="str">
        <f>IF(B8&gt;438.05,"Achtung: Betrag übersteigt die Geringfügigkeitsgrenze von € 438,05 monatlich!",IF(B8&lt;=438.05,"OK"))</f>
        <v>OK</v>
      </c>
      <c r="D8" s="104"/>
      <c r="E8" s="104"/>
      <c r="F8" s="104"/>
      <c r="G8" s="104"/>
    </row>
    <row r="9" spans="1:11" ht="13.5" thickBot="1" x14ac:dyDescent="0.25">
      <c r="A9" s="5"/>
      <c r="B9" s="1"/>
      <c r="C9" s="1"/>
      <c r="D9" s="1"/>
      <c r="E9" s="1"/>
      <c r="F9" s="1"/>
      <c r="G9" s="1"/>
    </row>
    <row r="10" spans="1:11" x14ac:dyDescent="0.2">
      <c r="A10" s="14"/>
      <c r="B10" s="55" t="s">
        <v>11</v>
      </c>
      <c r="C10" s="15" t="s">
        <v>7</v>
      </c>
      <c r="D10" s="15"/>
      <c r="E10" s="15"/>
      <c r="F10" s="15"/>
      <c r="G10" s="15"/>
      <c r="H10" s="16"/>
      <c r="I10" s="16"/>
      <c r="J10" s="16"/>
      <c r="K10" s="91"/>
    </row>
    <row r="11" spans="1:11" x14ac:dyDescent="0.2">
      <c r="A11" s="17" t="s">
        <v>8</v>
      </c>
      <c r="B11" s="20">
        <f>B6*C6</f>
        <v>419.19</v>
      </c>
      <c r="C11" s="18">
        <f>B11*D2</f>
        <v>0</v>
      </c>
      <c r="D11" s="18"/>
      <c r="E11" s="18"/>
      <c r="F11" s="18"/>
      <c r="G11" s="18"/>
      <c r="H11" s="19"/>
      <c r="I11" s="19"/>
      <c r="J11" s="19"/>
      <c r="K11" s="92"/>
    </row>
    <row r="12" spans="1:11" ht="24.75" thickBot="1" x14ac:dyDescent="0.25">
      <c r="A12" s="60" t="s">
        <v>22</v>
      </c>
      <c r="B12" s="57">
        <f>B11*J16</f>
        <v>5868.66</v>
      </c>
      <c r="C12" s="58">
        <f>C11*J16</f>
        <v>0</v>
      </c>
      <c r="D12" s="58"/>
      <c r="E12" s="58"/>
      <c r="F12" s="58"/>
      <c r="G12" s="58"/>
      <c r="H12" s="59"/>
      <c r="I12" s="59"/>
      <c r="J12" s="59"/>
      <c r="K12" s="96"/>
    </row>
    <row r="13" spans="1:11" ht="41.25" customHeight="1" thickBot="1" x14ac:dyDescent="0.25">
      <c r="A13" s="21"/>
      <c r="B13" s="22" t="s">
        <v>3</v>
      </c>
      <c r="C13" s="22" t="s">
        <v>1</v>
      </c>
      <c r="D13" s="22" t="s">
        <v>2</v>
      </c>
      <c r="E13" s="23" t="s">
        <v>25</v>
      </c>
      <c r="F13" s="22"/>
      <c r="G13" s="24" t="s">
        <v>6</v>
      </c>
      <c r="H13" s="25" t="s">
        <v>10</v>
      </c>
      <c r="I13" s="27"/>
      <c r="J13" s="82" t="s">
        <v>9</v>
      </c>
      <c r="K13" s="75"/>
    </row>
    <row r="14" spans="1:11" ht="13.5" thickBot="1" x14ac:dyDescent="0.25">
      <c r="A14" s="43" t="s">
        <v>5</v>
      </c>
      <c r="B14" s="29">
        <f>B11</f>
        <v>419.19</v>
      </c>
      <c r="C14" s="18">
        <f>B14*$B$2</f>
        <v>92.431394999999995</v>
      </c>
      <c r="D14" s="18">
        <f>SUM(B14:C14)</f>
        <v>511.62139500000001</v>
      </c>
      <c r="E14" s="18">
        <v>10</v>
      </c>
      <c r="F14" s="31">
        <f>D14+E14</f>
        <v>521.62139500000001</v>
      </c>
      <c r="G14" s="18"/>
      <c r="H14" s="41"/>
      <c r="I14" s="19"/>
      <c r="J14" s="19"/>
      <c r="K14" s="92"/>
    </row>
    <row r="15" spans="1:11" ht="13.5" thickBot="1" x14ac:dyDescent="0.25">
      <c r="A15" s="32" t="s">
        <v>0</v>
      </c>
      <c r="B15" s="18">
        <f>B14/12*2</f>
        <v>69.864999999999995</v>
      </c>
      <c r="C15" s="18">
        <f>B15*$C$2</f>
        <v>15.076866999999998</v>
      </c>
      <c r="D15" s="18">
        <f>SUM(B15:C15)</f>
        <v>84.941866999999988</v>
      </c>
      <c r="E15" s="18"/>
      <c r="F15" s="18">
        <f>D15</f>
        <v>84.941866999999988</v>
      </c>
      <c r="G15" s="18">
        <f>F14+F15</f>
        <v>606.56326200000001</v>
      </c>
      <c r="H15" s="20">
        <f>G15*J15</f>
        <v>7278.7591439999997</v>
      </c>
      <c r="I15" s="19"/>
      <c r="J15" s="84">
        <v>12</v>
      </c>
      <c r="K15" s="94">
        <f>14/12</f>
        <v>1.1666666666666667</v>
      </c>
    </row>
    <row r="16" spans="1:11" x14ac:dyDescent="0.2">
      <c r="A16" s="32"/>
      <c r="B16" s="18"/>
      <c r="C16" s="18"/>
      <c r="D16" s="18"/>
      <c r="E16" s="18"/>
      <c r="F16" s="18"/>
      <c r="G16" s="18"/>
      <c r="H16" s="98">
        <f>C11*J16</f>
        <v>0</v>
      </c>
      <c r="I16" s="90" t="s">
        <v>7</v>
      </c>
      <c r="J16" s="99">
        <f>J15*K15</f>
        <v>14</v>
      </c>
      <c r="K16" s="100"/>
    </row>
    <row r="17" spans="1:11" ht="13.5" thickBot="1" x14ac:dyDescent="0.25">
      <c r="A17" s="33"/>
      <c r="B17" s="34"/>
      <c r="C17" s="34"/>
      <c r="D17" s="34"/>
      <c r="E17" s="34"/>
      <c r="F17" s="34"/>
      <c r="G17" s="34"/>
      <c r="H17" s="35">
        <f>SUM(H15:H16)</f>
        <v>7278.7591439999997</v>
      </c>
      <c r="I17" s="36" t="s">
        <v>12</v>
      </c>
      <c r="J17" s="37"/>
      <c r="K17" s="95"/>
    </row>
    <row r="18" spans="1:11" ht="13.5" thickBot="1" x14ac:dyDescent="0.25">
      <c r="A18" s="2"/>
      <c r="B18" s="1"/>
      <c r="C18" s="1"/>
      <c r="D18" s="1"/>
      <c r="E18" s="1"/>
      <c r="F18" s="1"/>
      <c r="G18" s="1"/>
      <c r="H18" s="6"/>
      <c r="I18" s="7"/>
    </row>
    <row r="19" spans="1:11" x14ac:dyDescent="0.2">
      <c r="A19" s="14"/>
      <c r="B19" s="55" t="s">
        <v>14</v>
      </c>
      <c r="C19" s="15"/>
      <c r="D19" s="15"/>
      <c r="E19" s="15"/>
      <c r="F19" s="15"/>
      <c r="G19" s="15"/>
      <c r="H19" s="16"/>
      <c r="I19" s="16"/>
      <c r="J19" s="16"/>
      <c r="K19" s="91"/>
    </row>
    <row r="20" spans="1:11" x14ac:dyDescent="0.2">
      <c r="A20" s="17" t="s">
        <v>8</v>
      </c>
      <c r="B20" s="20">
        <f>B7*C6</f>
        <v>0</v>
      </c>
      <c r="C20" s="18"/>
      <c r="D20" s="18"/>
      <c r="E20" s="18"/>
      <c r="F20" s="18"/>
      <c r="G20" s="18"/>
      <c r="H20" s="19"/>
      <c r="I20" s="19"/>
      <c r="J20" s="19"/>
      <c r="K20" s="92"/>
    </row>
    <row r="21" spans="1:11" ht="24" x14ac:dyDescent="0.2">
      <c r="A21" s="60" t="s">
        <v>22</v>
      </c>
      <c r="B21" s="57">
        <f>B20*J16</f>
        <v>0</v>
      </c>
      <c r="C21" s="58"/>
      <c r="D21" s="58"/>
      <c r="E21" s="58"/>
      <c r="F21" s="58"/>
      <c r="G21" s="58"/>
      <c r="H21" s="59"/>
      <c r="I21" s="59"/>
      <c r="J21" s="59"/>
      <c r="K21" s="96"/>
    </row>
    <row r="22" spans="1:11" ht="38.25" x14ac:dyDescent="0.2">
      <c r="A22" s="21"/>
      <c r="B22" s="22" t="s">
        <v>3</v>
      </c>
      <c r="C22" s="22" t="s">
        <v>1</v>
      </c>
      <c r="D22" s="22" t="s">
        <v>2</v>
      </c>
      <c r="E22" s="42" t="s">
        <v>25</v>
      </c>
      <c r="F22" s="22"/>
      <c r="G22" s="24" t="s">
        <v>6</v>
      </c>
      <c r="H22" s="25" t="s">
        <v>10</v>
      </c>
      <c r="I22" s="27"/>
      <c r="J22" s="27" t="s">
        <v>9</v>
      </c>
      <c r="K22" s="93"/>
    </row>
    <row r="23" spans="1:11" x14ac:dyDescent="0.2">
      <c r="A23" s="43" t="s">
        <v>5</v>
      </c>
      <c r="B23" s="29">
        <f>B20</f>
        <v>0</v>
      </c>
      <c r="C23" s="18">
        <f>B23*$B$2</f>
        <v>0</v>
      </c>
      <c r="D23" s="18">
        <f>SUM(B23:C23)</f>
        <v>0</v>
      </c>
      <c r="E23" s="18">
        <v>0</v>
      </c>
      <c r="F23" s="31">
        <f>D23+E23</f>
        <v>0</v>
      </c>
      <c r="G23" s="18"/>
      <c r="H23" s="41"/>
      <c r="I23" s="19"/>
      <c r="J23" s="19"/>
      <c r="K23" s="92"/>
    </row>
    <row r="24" spans="1:11" x14ac:dyDescent="0.2">
      <c r="A24" s="32" t="s">
        <v>0</v>
      </c>
      <c r="B24" s="18">
        <f>B23/12*2</f>
        <v>0</v>
      </c>
      <c r="C24" s="18">
        <f>B24*$C$2</f>
        <v>0</v>
      </c>
      <c r="D24" s="18">
        <f>SUM(B24:C24)</f>
        <v>0</v>
      </c>
      <c r="E24" s="18"/>
      <c r="F24" s="18">
        <f>D24</f>
        <v>0</v>
      </c>
      <c r="G24" s="18">
        <f>F23+F24</f>
        <v>0</v>
      </c>
      <c r="H24" s="39">
        <f>G24*J24</f>
        <v>0</v>
      </c>
      <c r="I24" s="40" t="s">
        <v>13</v>
      </c>
      <c r="J24" s="45">
        <f>J15</f>
        <v>12</v>
      </c>
      <c r="K24" s="94"/>
    </row>
    <row r="25" spans="1:11" ht="13.5" thickBot="1" x14ac:dyDescent="0.25">
      <c r="A25" s="33"/>
      <c r="B25" s="34"/>
      <c r="C25" s="34"/>
      <c r="D25" s="34"/>
      <c r="E25" s="34"/>
      <c r="F25" s="34"/>
      <c r="G25" s="34"/>
      <c r="H25" s="52"/>
      <c r="I25" s="53"/>
      <c r="J25" s="54">
        <f>J16</f>
        <v>14</v>
      </c>
      <c r="K25" s="95"/>
    </row>
    <row r="26" spans="1:11" ht="13.5" thickBot="1" x14ac:dyDescent="0.25">
      <c r="A26" s="46"/>
      <c r="B26" s="19"/>
      <c r="C26" s="19"/>
      <c r="D26" s="19"/>
      <c r="E26" s="19"/>
      <c r="F26" s="19"/>
      <c r="G26" s="19"/>
      <c r="H26" s="63">
        <v>128</v>
      </c>
      <c r="I26" s="19" t="s">
        <v>26</v>
      </c>
      <c r="J26" s="19"/>
      <c r="K26" s="92"/>
    </row>
    <row r="27" spans="1:11" ht="19.5" customHeight="1" thickBot="1" x14ac:dyDescent="0.25">
      <c r="A27" s="47"/>
      <c r="B27" s="48">
        <f>B12+B21</f>
        <v>5868.66</v>
      </c>
      <c r="C27" s="49" t="s">
        <v>20</v>
      </c>
      <c r="D27" s="50"/>
      <c r="E27" s="50"/>
      <c r="F27" s="50"/>
      <c r="G27" s="50"/>
      <c r="H27" s="86">
        <f>H17+H24+H26</f>
        <v>7406.7591439999997</v>
      </c>
      <c r="I27" s="87" t="s">
        <v>33</v>
      </c>
      <c r="J27" s="88"/>
      <c r="K27" s="89"/>
    </row>
    <row r="28" spans="1:11" x14ac:dyDescent="0.2">
      <c r="G28" s="9"/>
      <c r="H28" s="8"/>
    </row>
    <row r="29" spans="1:11" x14ac:dyDescent="0.2">
      <c r="A29" s="81" t="s">
        <v>32</v>
      </c>
      <c r="D29" s="80" t="s">
        <v>37</v>
      </c>
    </row>
  </sheetData>
  <sheetProtection algorithmName="SHA-512" hashValue="g3SOOj1HAM5o5GiaZkgqaaV2KJBYimJyqg5jjq9E4p/LhnnS574gNDwlOa3IkuWSd2jA3I0JdtrkLPFTLKrsHw==" saltValue="BvTWr60Da5VqsQwdI4dqNw==" spinCount="100000" sheet="1" objects="1" scenarios="1"/>
  <protectedRanges>
    <protectedRange sqref="B6 B7 D6 J15 H26" name="Bereich1"/>
  </protectedRanges>
  <mergeCells count="2">
    <mergeCell ref="C6:C7"/>
    <mergeCell ref="D6:D7"/>
  </mergeCells>
  <hyperlinks>
    <hyperlink ref="D29" r:id="rId1"/>
  </hyperlinks>
  <pageMargins left="0.7" right="0.7" top="0.78740157499999996" bottom="0.78740157499999996" header="0.3" footer="0.3"/>
  <pageSetup paperSize="9" scale="93" orientation="landscape" r:id="rId2"/>
  <headerFooter>
    <oddHeader>&amp;L&amp;D&amp;CBerechnungshilfe für § 27-Projekte
(für geringfügige Anstellungen)&amp;Rgültig ab 01.02.2018</oddHeader>
    <oddFooter>&amp;CSeite &amp;P von 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§ 26</vt:lpstr>
      <vt:lpstr>§ 27 und sonstige</vt:lpstr>
      <vt:lpstr>§ 26 geringfügig</vt:lpstr>
      <vt:lpstr>§ 27 geringfügig</vt:lpstr>
      <vt:lpstr>'§ 26'!Druckbereich</vt:lpstr>
      <vt:lpstr>'§ 26 geringfügig'!Druckbereich</vt:lpstr>
      <vt:lpstr>'§ 27 geringfügig'!Druckbereich</vt:lpstr>
      <vt:lpstr>'§ 27 und sonstige'!Druckbereich</vt:lpstr>
    </vt:vector>
  </TitlesOfParts>
  <Company>ZID/UNIVIE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willena7</dc:creator>
  <cp:lastModifiedBy>Theresa Illes</cp:lastModifiedBy>
  <cp:lastPrinted>2018-01-20T11:59:12Z</cp:lastPrinted>
  <dcterms:created xsi:type="dcterms:W3CDTF">2006-09-29T09:14:55Z</dcterms:created>
  <dcterms:modified xsi:type="dcterms:W3CDTF">2018-01-25T08:38:01Z</dcterms:modified>
</cp:coreProperties>
</file>