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KW\Drittmittel\Infos, tips and tricks\Kostenkalkulation\"/>
    </mc:Choice>
  </mc:AlternateContent>
  <bookViews>
    <workbookView xWindow="0" yWindow="0" windowWidth="28800" windowHeight="14100"/>
  </bookViews>
  <sheets>
    <sheet name="Tabelle1" sheetId="1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H18" i="1"/>
  <c r="G18" i="1"/>
  <c r="F18" i="1"/>
  <c r="E18" i="1"/>
  <c r="D18" i="1"/>
  <c r="C18" i="1"/>
  <c r="B18" i="1"/>
  <c r="C3" i="1" l="1"/>
  <c r="D36" i="1" l="1"/>
  <c r="C36" i="1"/>
  <c r="E36" i="1"/>
  <c r="F36" i="1"/>
  <c r="G36" i="1"/>
  <c r="G37" i="1" s="1"/>
  <c r="H36" i="1"/>
  <c r="B36" i="1"/>
  <c r="B37" i="1" s="1"/>
  <c r="G38" i="1" l="1"/>
  <c r="B38" i="1"/>
  <c r="C9" i="1" l="1"/>
  <c r="C8" i="1"/>
  <c r="C7" i="1"/>
  <c r="F3" i="1"/>
  <c r="C6" i="1"/>
  <c r="C5" i="1"/>
  <c r="C4" i="1"/>
  <c r="D24" i="1" l="1"/>
  <c r="G24" i="1"/>
  <c r="C24" i="1"/>
  <c r="F24" i="1"/>
  <c r="B24" i="1"/>
  <c r="E24" i="1"/>
  <c r="F25" i="1"/>
  <c r="D25" i="1"/>
  <c r="B25" i="1"/>
  <c r="G25" i="1"/>
  <c r="E25" i="1"/>
  <c r="C25" i="1"/>
  <c r="I31" i="1"/>
  <c r="I32" i="1"/>
  <c r="I33" i="1"/>
  <c r="I34" i="1"/>
  <c r="I35" i="1"/>
  <c r="I36" i="1" l="1"/>
  <c r="F4" i="1"/>
  <c r="G4" i="1" s="1"/>
  <c r="F5" i="1"/>
  <c r="G5" i="1" s="1"/>
  <c r="F6" i="1"/>
  <c r="J6" i="1" s="1"/>
  <c r="F7" i="1"/>
  <c r="G7" i="1" s="1"/>
  <c r="F8" i="1"/>
  <c r="K8" i="1" s="1"/>
  <c r="F9" i="1"/>
  <c r="K9" i="1" s="1"/>
  <c r="K3" i="1"/>
  <c r="E49" i="1"/>
  <c r="D49" i="1"/>
  <c r="B22" i="1"/>
  <c r="C23" i="1"/>
  <c r="E4" i="1"/>
  <c r="I16" i="1"/>
  <c r="D20" i="1"/>
  <c r="B21" i="1"/>
  <c r="E3" i="1"/>
  <c r="E5" i="1"/>
  <c r="E6" i="1"/>
  <c r="E8" i="1"/>
  <c r="E9" i="1"/>
  <c r="A23" i="1"/>
  <c r="A24" i="1"/>
  <c r="A25" i="1"/>
  <c r="A19" i="1"/>
  <c r="J8" i="1"/>
  <c r="E7" i="1"/>
  <c r="A21" i="1"/>
  <c r="A22" i="1"/>
  <c r="A20" i="1"/>
  <c r="G8" i="1" l="1"/>
  <c r="C19" i="1"/>
  <c r="B19" i="1"/>
  <c r="L8" i="1"/>
  <c r="M8" i="1" s="1"/>
  <c r="N8" i="1" s="1"/>
  <c r="L9" i="1"/>
  <c r="M9" i="1" s="1"/>
  <c r="N9" i="1" s="1"/>
  <c r="L3" i="1"/>
  <c r="M3" i="1" s="1"/>
  <c r="G19" i="1"/>
  <c r="F19" i="1"/>
  <c r="H19" i="1"/>
  <c r="D19" i="1"/>
  <c r="G6" i="1"/>
  <c r="K6" i="1"/>
  <c r="H24" i="1"/>
  <c r="J9" i="1"/>
  <c r="G9" i="1"/>
  <c r="H25" i="1"/>
  <c r="D23" i="1"/>
  <c r="H23" i="1"/>
  <c r="B23" i="1"/>
  <c r="F23" i="1"/>
  <c r="E23" i="1"/>
  <c r="E22" i="1"/>
  <c r="C22" i="1"/>
  <c r="J5" i="1"/>
  <c r="K5" i="1"/>
  <c r="N3" i="1"/>
  <c r="G21" i="1"/>
  <c r="C21" i="1"/>
  <c r="D22" i="1"/>
  <c r="F21" i="1"/>
  <c r="D21" i="1"/>
  <c r="F22" i="1"/>
  <c r="K7" i="1"/>
  <c r="H22" i="1"/>
  <c r="J7" i="1"/>
  <c r="J3" i="1"/>
  <c r="E21" i="1"/>
  <c r="G22" i="1"/>
  <c r="G3" i="1"/>
  <c r="E19" i="1"/>
  <c r="H21" i="1"/>
  <c r="G23" i="1"/>
  <c r="B20" i="1"/>
  <c r="J4" i="1"/>
  <c r="H20" i="1"/>
  <c r="G20" i="1"/>
  <c r="F20" i="1"/>
  <c r="E20" i="1"/>
  <c r="C20" i="1"/>
  <c r="K4" i="1"/>
  <c r="O9" i="1" l="1"/>
  <c r="O3" i="1"/>
  <c r="O8" i="1"/>
  <c r="L4" i="1"/>
  <c r="M4" i="1" s="1"/>
  <c r="N4" i="1" s="1"/>
  <c r="L5" i="1"/>
  <c r="M5" i="1" s="1"/>
  <c r="N5" i="1" s="1"/>
  <c r="L6" i="1"/>
  <c r="M6" i="1" s="1"/>
  <c r="N6" i="1" s="1"/>
  <c r="L7" i="1"/>
  <c r="M7" i="1" s="1"/>
  <c r="I19" i="1"/>
  <c r="I24" i="1"/>
  <c r="I23" i="1"/>
  <c r="I25" i="1"/>
  <c r="I22" i="1"/>
  <c r="C26" i="1"/>
  <c r="C39" i="1" s="1"/>
  <c r="I21" i="1"/>
  <c r="G26" i="1"/>
  <c r="G39" i="1" s="1"/>
  <c r="G40" i="1" s="1"/>
  <c r="H26" i="1"/>
  <c r="H39" i="1" s="1"/>
  <c r="E26" i="1"/>
  <c r="E39" i="1" s="1"/>
  <c r="D26" i="1"/>
  <c r="D39" i="1" s="1"/>
  <c r="F26" i="1"/>
  <c r="F39" i="1" s="1"/>
  <c r="B26" i="1"/>
  <c r="B39" i="1" s="1"/>
  <c r="I20" i="1"/>
  <c r="O4" i="1" l="1"/>
  <c r="E37" i="1"/>
  <c r="E38" i="1" s="1"/>
  <c r="E40" i="1"/>
  <c r="C37" i="1"/>
  <c r="C38" i="1" s="1"/>
  <c r="C40" i="1" s="1"/>
  <c r="I39" i="1"/>
  <c r="B40" i="1"/>
  <c r="H37" i="1"/>
  <c r="H38" i="1" s="1"/>
  <c r="H40" i="1" s="1"/>
  <c r="F37" i="1"/>
  <c r="F38" i="1" s="1"/>
  <c r="F40" i="1" s="1"/>
  <c r="O6" i="1"/>
  <c r="O5" i="1"/>
  <c r="N7" i="1"/>
  <c r="O7" i="1" s="1"/>
  <c r="I26" i="1"/>
  <c r="D37" i="1"/>
  <c r="D38" i="1" s="1"/>
  <c r="D40" i="1" s="1"/>
  <c r="I37" i="1" l="1"/>
  <c r="I38" i="1" s="1"/>
  <c r="I40" i="1" s="1"/>
</calcChain>
</file>

<file path=xl/sharedStrings.xml><?xml version="1.0" encoding="utf-8"?>
<sst xmlns="http://schemas.openxmlformats.org/spreadsheetml/2006/main" count="45" uniqueCount="43">
  <si>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</si>
  <si>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</si>
  <si>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</si>
  <si>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</si>
  <si>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</si>
  <si>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</si>
  <si>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</si>
  <si>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</si>
  <si>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</si>
  <si>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</si>
  <si>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Brutto brutto</t>
  </si>
  <si>
    <t>Other costs</t>
  </si>
  <si>
    <t>Material</t>
  </si>
  <si>
    <t>Reisekosten</t>
  </si>
  <si>
    <t>Geräte</t>
  </si>
  <si>
    <t>Werkverträge</t>
  </si>
  <si>
    <t>Gesamtbudget</t>
  </si>
  <si>
    <t>Gesamt Personal</t>
  </si>
  <si>
    <t>Overhead/GKZ</t>
  </si>
  <si>
    <t>PostDoc ab 8 J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</si>
  <si>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</si>
  <si>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</si>
  <si>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</si>
  <si>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</si>
  <si>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</si>
  <si>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</si>
  <si>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</si>
  <si>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</si>
  <si>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</si>
  <si>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Valorisierung</t>
  </si>
  <si>
    <t xml:space="preserve">Stundensatz </t>
  </si>
  <si>
    <t xml:space="preserve">Tagessatz </t>
  </si>
  <si>
    <t>Summe andere direkte Kosten</t>
  </si>
  <si>
    <t>Personalkosten gesamt</t>
  </si>
  <si>
    <t>Summe andere direkte Kosten inkl. OH</t>
  </si>
  <si>
    <t>Stundensätze Auftragsforschung</t>
  </si>
  <si>
    <t>ProfessorIn (durchschn.)</t>
  </si>
  <si>
    <t xml:space="preserve"> + Overhead</t>
  </si>
  <si>
    <t>Personalkosten Auftragsforschung inkl. 60% Overhead</t>
  </si>
  <si>
    <t>Stud.MitarbeiterIn</t>
  </si>
  <si>
    <t>Jahreskosten FTE 2019</t>
  </si>
  <si>
    <t>Monatskosten FTE 2019</t>
  </si>
  <si>
    <t>Mittelwert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</si>
</sst>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0" fillId="0" borderId="7" xfId="0" applyBorder="1"/>
    <xf numFmtId="3" fontId="0" fillId="3" borderId="7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9" xfId="0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0" fillId="0" borderId="14" xfId="0" applyBorder="1"/>
    <xf numFmtId="3" fontId="0" fillId="3" borderId="14" xfId="0" applyNumberFormat="1" applyFill="1" applyBorder="1"/>
    <xf numFmtId="0" fontId="1" fillId="0" borderId="15" xfId="0" applyFont="1" applyBorder="1"/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3" xfId="0" applyFill="1" applyBorder="1"/>
    <xf numFmtId="0" fontId="1" fillId="0" borderId="3" xfId="0" applyFont="1" applyBorder="1"/>
    <xf numFmtId="3" fontId="0" fillId="3" borderId="14" xfId="0" applyNumberFormat="1" applyFont="1" applyFill="1" applyBorder="1"/>
    <xf numFmtId="0" fontId="1" fillId="7" borderId="12" xfId="0" applyFont="1" applyFill="1" applyBorder="1" applyAlignment="1">
      <alignment horizontal="center"/>
    </xf>
    <xf numFmtId="3" fontId="1" fillId="7" borderId="13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2" fontId="0" fillId="7" borderId="1" xfId="0" applyNumberFormat="1" applyFill="1" applyBorder="1"/>
    <xf numFmtId="0" fontId="0" fillId="5" borderId="17" xfId="0" applyFill="1" applyBorder="1" applyAlignment="1">
      <alignment horizontal="center"/>
    </xf>
    <xf numFmtId="0" fontId="1" fillId="0" borderId="16" xfId="0" applyFont="1" applyBorder="1"/>
    <xf numFmtId="0" fontId="1" fillId="3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8" borderId="0" xfId="0" applyFont="1" applyFill="1"/>
    <xf numFmtId="0" fontId="0" fillId="8" borderId="0" xfId="0" applyFill="1"/>
    <xf numFmtId="0" fontId="1" fillId="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G12" sqref="G12"/>
    </sheetView>
  </sheetViews>
  <sheetFormatPr baseColWidth="10" defaultRowHeight="15" x14ac:dyDescent="0.25"/>
  <cols>
    <col min="1" max="1" width="37.140625" customWidth="1"/>
    <col min="2" max="2" width="18.42578125" customWidth="1"/>
    <col min="3" max="3" width="20" customWidth="1"/>
    <col min="4" max="4" width="14.28515625" customWidth="1"/>
    <col min="5" max="5" width="15.28515625" customWidth="1"/>
    <col min="6" max="6" width="13.42578125" customWidth="1"/>
    <col min="7" max="7" width="14.140625" customWidth="1"/>
    <col min="8" max="8" width="16.140625" customWidth="1"/>
  </cols>
  <sheetData>
    <row r="1" spans="1:16" x14ac:dyDescent="0.25">
      <c r="A1" s="61" t="s">
        <v>38</v>
      </c>
      <c r="B1" s="62"/>
      <c r="J1" s="63" t="s">
        <v>35</v>
      </c>
      <c r="K1" s="63"/>
      <c r="L1" s="63"/>
      <c r="M1" s="63"/>
      <c r="N1" s="63"/>
      <c r="O1" s="63"/>
    </row>
    <row r="2" spans="1:16" ht="33" customHeight="1" x14ac:dyDescent="0.25">
      <c r="A2" s="12" t="s">
        <v>10</v>
      </c>
      <c r="B2" s="38" t="s">
        <v>40</v>
      </c>
      <c r="C2" s="38" t="s">
        <v>41</v>
      </c>
      <c r="D2" s="38" t="s">
        <v>4</v>
      </c>
      <c r="E2" s="38" t="s">
        <v>5</v>
      </c>
      <c r="F2" s="38" t="s">
        <v>30</v>
      </c>
      <c r="G2" s="38" t="s">
        <v>31</v>
      </c>
      <c r="H2" s="7"/>
      <c r="J2" s="25">
        <v>2019</v>
      </c>
      <c r="K2" s="25">
        <v>2020</v>
      </c>
      <c r="L2" s="25">
        <v>2021</v>
      </c>
      <c r="M2" s="25">
        <v>2022</v>
      </c>
      <c r="N2" s="25">
        <v>2023</v>
      </c>
      <c r="O2" s="26" t="s">
        <v>42</v>
      </c>
    </row>
    <row r="3" spans="1:16" x14ac:dyDescent="0.25">
      <c r="A3" t="s">
        <v>36</v>
      </c>
      <c r="B3" s="6">
        <v>192000</v>
      </c>
      <c r="C3" s="31">
        <f>B3/12</f>
        <v>16000</v>
      </c>
      <c r="D3" s="8">
        <v>0</v>
      </c>
      <c r="E3">
        <f t="shared" ref="E3:E7" si="0">D3*40</f>
        <v>0</v>
      </c>
      <c r="F3" s="11">
        <f>B3/1720</f>
        <v>111.62790697674419</v>
      </c>
      <c r="G3" s="30">
        <f t="shared" ref="G3:G9" si="1">F3*8</f>
        <v>893.02325581395348</v>
      </c>
      <c r="H3" s="11"/>
      <c r="J3" s="52">
        <f>F3</f>
        <v>111.62790697674419</v>
      </c>
      <c r="K3" s="53">
        <f>F3+(F3*$B$13)</f>
        <v>114.97674418604652</v>
      </c>
      <c r="L3" s="53">
        <f>K3+(K3*$B$13)</f>
        <v>118.42604651162792</v>
      </c>
      <c r="M3" s="53">
        <f>L3+(L3*$B$13)</f>
        <v>121.97882790697675</v>
      </c>
      <c r="N3" s="53">
        <f>M3+(M3*$B$13)</f>
        <v>125.63819274418604</v>
      </c>
      <c r="O3" s="54">
        <f>AVERAGE(K3:N3)</f>
        <v>120.2549528372093</v>
      </c>
      <c r="P3" s="11"/>
    </row>
    <row r="4" spans="1:16" x14ac:dyDescent="0.25">
      <c r="A4" t="s">
        <v>19</v>
      </c>
      <c r="B4" s="6">
        <v>121968</v>
      </c>
      <c r="C4" s="31">
        <f t="shared" ref="C4:C9" si="2">B4/12</f>
        <v>10164</v>
      </c>
      <c r="D4" s="8">
        <v>0</v>
      </c>
      <c r="E4">
        <f t="shared" si="0"/>
        <v>0</v>
      </c>
      <c r="F4" s="11">
        <f t="shared" ref="F4:F9" si="3">B4/1720</f>
        <v>70.911627906976747</v>
      </c>
      <c r="G4" s="30">
        <f t="shared" si="1"/>
        <v>567.29302325581398</v>
      </c>
      <c r="H4" s="11"/>
      <c r="J4" s="52">
        <f t="shared" ref="J4:J9" si="4">F4</f>
        <v>70.911627906976747</v>
      </c>
      <c r="K4" s="53">
        <f t="shared" ref="K4:K9" si="5">F4+(F4*$B$13)</f>
        <v>73.038976744186044</v>
      </c>
      <c r="L4" s="53">
        <f t="shared" ref="L4:N9" si="6">K4+(K4*$B$13)</f>
        <v>75.230146046511621</v>
      </c>
      <c r="M4" s="53">
        <f t="shared" si="6"/>
        <v>77.487050427906965</v>
      </c>
      <c r="N4" s="53">
        <f t="shared" si="6"/>
        <v>79.811661940744173</v>
      </c>
      <c r="O4" s="54">
        <f t="shared" ref="O4:O8" si="7">AVERAGE(K4:N4)</f>
        <v>76.391958789837204</v>
      </c>
    </row>
    <row r="5" spans="1:16" x14ac:dyDescent="0.25">
      <c r="A5" t="s">
        <v>1</v>
      </c>
      <c r="B5" s="6">
        <v>110125</v>
      </c>
      <c r="C5" s="31">
        <f t="shared" si="2"/>
        <v>9177.0833333333339</v>
      </c>
      <c r="D5" s="8">
        <v>0</v>
      </c>
      <c r="E5">
        <f t="shared" si="0"/>
        <v>0</v>
      </c>
      <c r="F5" s="11">
        <f t="shared" si="3"/>
        <v>64.026162790697668</v>
      </c>
      <c r="G5" s="30">
        <f t="shared" si="1"/>
        <v>512.20930232558135</v>
      </c>
      <c r="H5" s="11"/>
      <c r="J5" s="52">
        <f t="shared" si="4"/>
        <v>64.026162790697668</v>
      </c>
      <c r="K5" s="53">
        <f t="shared" si="5"/>
        <v>65.946947674418595</v>
      </c>
      <c r="L5" s="53">
        <f t="shared" si="6"/>
        <v>67.925356104651158</v>
      </c>
      <c r="M5" s="53">
        <f t="shared" si="6"/>
        <v>69.963116787790696</v>
      </c>
      <c r="N5" s="53">
        <f t="shared" si="6"/>
        <v>72.062010291424414</v>
      </c>
      <c r="O5" s="54">
        <f t="shared" si="7"/>
        <v>68.974357714571212</v>
      </c>
    </row>
    <row r="6" spans="1:16" x14ac:dyDescent="0.25">
      <c r="A6" t="s">
        <v>9</v>
      </c>
      <c r="B6" s="6">
        <v>98359</v>
      </c>
      <c r="C6" s="31">
        <f t="shared" si="2"/>
        <v>8196.5833333333339</v>
      </c>
      <c r="D6" s="8">
        <v>0</v>
      </c>
      <c r="E6">
        <f t="shared" si="0"/>
        <v>0</v>
      </c>
      <c r="F6" s="11">
        <f t="shared" si="3"/>
        <v>57.185465116279069</v>
      </c>
      <c r="G6" s="30">
        <f t="shared" si="1"/>
        <v>457.48372093023255</v>
      </c>
      <c r="H6" s="11"/>
      <c r="J6" s="52">
        <f t="shared" si="4"/>
        <v>57.185465116279069</v>
      </c>
      <c r="K6" s="53">
        <f t="shared" si="5"/>
        <v>58.901029069767439</v>
      </c>
      <c r="L6" s="53">
        <f t="shared" si="6"/>
        <v>60.668059941860463</v>
      </c>
      <c r="M6" s="53">
        <f t="shared" si="6"/>
        <v>62.488101740116278</v>
      </c>
      <c r="N6" s="53">
        <f t="shared" si="6"/>
        <v>64.362744792319759</v>
      </c>
      <c r="O6" s="54">
        <f t="shared" si="7"/>
        <v>61.604983886015987</v>
      </c>
    </row>
    <row r="7" spans="1:16" x14ac:dyDescent="0.25">
      <c r="A7" t="s">
        <v>8</v>
      </c>
      <c r="B7" s="6">
        <v>83028</v>
      </c>
      <c r="C7" s="31">
        <f t="shared" si="2"/>
        <v>6919</v>
      </c>
      <c r="D7" s="8">
        <v>0</v>
      </c>
      <c r="E7">
        <f t="shared" si="0"/>
        <v>0</v>
      </c>
      <c r="F7" s="11">
        <f t="shared" si="3"/>
        <v>48.272093023255813</v>
      </c>
      <c r="G7" s="30">
        <f t="shared" si="1"/>
        <v>386.17674418604651</v>
      </c>
      <c r="H7" s="11"/>
      <c r="J7" s="52">
        <f t="shared" si="4"/>
        <v>48.272093023255813</v>
      </c>
      <c r="K7" s="53">
        <f t="shared" si="5"/>
        <v>49.720255813953486</v>
      </c>
      <c r="L7" s="53">
        <f t="shared" si="6"/>
        <v>51.211863488372089</v>
      </c>
      <c r="M7" s="53">
        <f t="shared" si="6"/>
        <v>52.748219393023248</v>
      </c>
      <c r="N7" s="53">
        <f t="shared" si="6"/>
        <v>54.330665974813947</v>
      </c>
      <c r="O7" s="54">
        <f t="shared" si="7"/>
        <v>52.002751167540694</v>
      </c>
    </row>
    <row r="8" spans="1:16" x14ac:dyDescent="0.25">
      <c r="A8" t="s">
        <v>39</v>
      </c>
      <c r="B8" s="6">
        <v>60269</v>
      </c>
      <c r="C8" s="31">
        <f t="shared" si="2"/>
        <v>5022.416666666667</v>
      </c>
      <c r="D8" s="8">
        <v>0</v>
      </c>
      <c r="E8">
        <f>D8*40</f>
        <v>0</v>
      </c>
      <c r="F8" s="11">
        <f t="shared" si="3"/>
        <v>35.040116279069764</v>
      </c>
      <c r="G8" s="30">
        <f t="shared" si="1"/>
        <v>280.32093023255811</v>
      </c>
      <c r="H8" s="11"/>
      <c r="J8" s="52">
        <f t="shared" si="4"/>
        <v>35.040116279069764</v>
      </c>
      <c r="K8" s="53">
        <f t="shared" si="5"/>
        <v>36.09131976744186</v>
      </c>
      <c r="L8" s="53">
        <f t="shared" si="6"/>
        <v>37.174059360465115</v>
      </c>
      <c r="M8" s="53">
        <f t="shared" si="6"/>
        <v>38.289281141279069</v>
      </c>
      <c r="N8" s="53">
        <f t="shared" si="6"/>
        <v>39.437959575517439</v>
      </c>
      <c r="O8" s="54">
        <f t="shared" si="7"/>
        <v>37.748154961175871</v>
      </c>
    </row>
    <row r="9" spans="1:16" x14ac:dyDescent="0.25">
      <c r="A9" t="s">
        <v>28</v>
      </c>
      <c r="B9" s="6">
        <v>59869</v>
      </c>
      <c r="C9" s="31">
        <f t="shared" si="2"/>
        <v>4989.083333333333</v>
      </c>
      <c r="D9" s="8">
        <v>0</v>
      </c>
      <c r="E9">
        <f>D9*40</f>
        <v>0</v>
      </c>
      <c r="F9" s="11">
        <f t="shared" si="3"/>
        <v>34.807558139534883</v>
      </c>
      <c r="G9" s="30">
        <f t="shared" si="1"/>
        <v>278.46046511627907</v>
      </c>
      <c r="H9" s="11"/>
      <c r="J9" s="52">
        <f t="shared" si="4"/>
        <v>34.807558139534883</v>
      </c>
      <c r="K9" s="53">
        <f t="shared" si="5"/>
        <v>35.851784883720931</v>
      </c>
      <c r="L9" s="53">
        <f t="shared" si="6"/>
        <v>36.92733843023256</v>
      </c>
      <c r="M9" s="53">
        <f t="shared" si="6"/>
        <v>38.035158583139534</v>
      </c>
      <c r="N9" s="53">
        <f t="shared" si="6"/>
        <v>39.176213340633723</v>
      </c>
      <c r="O9" s="54">
        <f>AVERAGE(K9:N9)</f>
        <v>37.497623809431687</v>
      </c>
    </row>
    <row r="10" spans="1:16" x14ac:dyDescent="0.25">
      <c r="A10" s="9"/>
      <c r="B10" s="6"/>
      <c r="C10" s="6"/>
      <c r="D10" s="10"/>
      <c r="F10" s="11"/>
      <c r="G10" s="11"/>
      <c r="H10" s="11"/>
      <c r="I10" s="11"/>
    </row>
    <row r="11" spans="1:16" x14ac:dyDescent="0.25">
      <c r="A11" s="32"/>
      <c r="B11" s="33"/>
      <c r="C11" s="33"/>
      <c r="D11" s="34"/>
      <c r="E11" s="35"/>
      <c r="F11" s="32"/>
    </row>
    <row r="12" spans="1:16" x14ac:dyDescent="0.25">
      <c r="A12" s="32"/>
      <c r="B12" s="32"/>
      <c r="C12" s="32"/>
      <c r="D12" s="32"/>
      <c r="E12" s="32"/>
      <c r="F12" s="32"/>
    </row>
    <row r="13" spans="1:16" x14ac:dyDescent="0.25">
      <c r="A13" t="s">
        <v>29</v>
      </c>
      <c r="B13" s="36">
        <v>0.03</v>
      </c>
    </row>
    <row r="15" spans="1:16" x14ac:dyDescent="0.25">
      <c r="A15" s="3" t="s">
        <v>2</v>
      </c>
      <c r="B15" s="58">
        <v>2019</v>
      </c>
      <c r="C15" s="59">
        <v>2020</v>
      </c>
      <c r="D15" s="58">
        <v>2021</v>
      </c>
      <c r="E15" s="59">
        <v>2022</v>
      </c>
      <c r="F15" s="58">
        <v>2023</v>
      </c>
      <c r="G15" s="59">
        <v>2024</v>
      </c>
      <c r="H15" s="58">
        <v>2025</v>
      </c>
      <c r="I15" s="60" t="s">
        <v>7</v>
      </c>
    </row>
    <row r="16" spans="1:16" x14ac:dyDescent="0.25">
      <c r="A16" s="15" t="s">
        <v>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f>SUM(B16:H16)</f>
        <v>0</v>
      </c>
    </row>
    <row r="17" spans="1:11" ht="15.75" thickBot="1" x14ac:dyDescent="0.3"/>
    <row r="18" spans="1:11" ht="15.75" thickBot="1" x14ac:dyDescent="0.3">
      <c r="A18" s="56" t="s">
        <v>0</v>
      </c>
      <c r="B18" s="55">
        <f t="shared" ref="B18:H18" si="8">B15</f>
        <v>2019</v>
      </c>
      <c r="C18" s="45">
        <f t="shared" si="8"/>
        <v>2020</v>
      </c>
      <c r="D18" s="46">
        <f t="shared" si="8"/>
        <v>2021</v>
      </c>
      <c r="E18" s="45">
        <f t="shared" si="8"/>
        <v>2022</v>
      </c>
      <c r="F18" s="46">
        <f t="shared" si="8"/>
        <v>2023</v>
      </c>
      <c r="G18" s="45">
        <f t="shared" si="8"/>
        <v>2024</v>
      </c>
      <c r="H18" s="46">
        <f t="shared" si="8"/>
        <v>2025</v>
      </c>
      <c r="I18" s="57" t="s">
        <v>6</v>
      </c>
      <c r="J18" s="13"/>
    </row>
    <row r="19" spans="1:11" x14ac:dyDescent="0.25">
      <c r="A19" s="15" t="str">
        <f>A3</f>
        <v>ProfessorIn (durchschn.)</v>
      </c>
      <c r="B19" s="16">
        <f>$B$16*C3*D3</f>
        <v>0</v>
      </c>
      <c r="C19" s="16">
        <f t="shared" ref="C19:C25" si="9">$C$16*C3*D3*(1+$B$13)</f>
        <v>0</v>
      </c>
      <c r="D19" s="16">
        <f t="shared" ref="D19:D25" si="10">$D$16*C3*D3*(1+$B$13)*(1+$B$13)</f>
        <v>0</v>
      </c>
      <c r="E19" s="16">
        <f t="shared" ref="E19:E25" si="11">$E$16*C3*D3*(1+$B$13)*(1+$B$13)*(1+$B$13)</f>
        <v>0</v>
      </c>
      <c r="F19" s="16">
        <f>$F$16*C3*D3*(1+$B$13)*(1+$B$13)*(1+$B$13)*(1+$B$13)</f>
        <v>0</v>
      </c>
      <c r="G19" s="16">
        <f t="shared" ref="G19:G22" si="12">$G$16*C3*D3*(1+$B$13)*(1+$B$13)*(1+$B$13)*(1+$B$13)*(1+$B$13)</f>
        <v>0</v>
      </c>
      <c r="H19" s="16">
        <f>$H$16*C3*D3*(1+$B$13)*(1+$B$13)*(1+$B$13)*(1+$B$13)*(1+$B$13)*(1+$B$13)</f>
        <v>0</v>
      </c>
      <c r="I19" s="17">
        <f>SUM(B19:H19)</f>
        <v>0</v>
      </c>
      <c r="J19" s="14"/>
    </row>
    <row r="20" spans="1:11" x14ac:dyDescent="0.25">
      <c r="A20" s="2" t="str">
        <f>A4</f>
        <v>PostDoc ab 8 J</v>
      </c>
      <c r="B20" s="4">
        <f t="shared" ref="B20:B25" si="13">$B$16*C4*D4</f>
        <v>0</v>
      </c>
      <c r="C20" s="4">
        <f t="shared" si="9"/>
        <v>0</v>
      </c>
      <c r="D20" s="4">
        <f t="shared" si="10"/>
        <v>0</v>
      </c>
      <c r="E20" s="4">
        <f t="shared" si="11"/>
        <v>0</v>
      </c>
      <c r="F20" s="4">
        <f>$F$16*C4*D4*(1+$B$13)*(1+$B$13)*(1+$B$13)*(1+$B$13)</f>
        <v>0</v>
      </c>
      <c r="G20" s="4">
        <f t="shared" si="12"/>
        <v>0</v>
      </c>
      <c r="H20" s="4">
        <f t="shared" ref="H20:H25" si="14">$H$16*C4*D4*(1+$B$13)*(1+$B$13)*(1+$B$13)*(1+$B$13)*(1+$B$13)*(1+$B$13)</f>
        <v>0</v>
      </c>
      <c r="I20" s="5">
        <f t="shared" ref="I20:I25" si="15">SUM(B20:H20)</f>
        <v>0</v>
      </c>
      <c r="J20" s="14"/>
      <c r="K20" s="2"/>
    </row>
    <row r="21" spans="1:11" x14ac:dyDescent="0.25">
      <c r="A21" s="2" t="str">
        <f t="shared" ref="A21:A25" si="16">A5</f>
        <v>PostDoc</v>
      </c>
      <c r="B21" s="4">
        <f t="shared" si="13"/>
        <v>0</v>
      </c>
      <c r="C21" s="4">
        <f t="shared" si="9"/>
        <v>0</v>
      </c>
      <c r="D21" s="4">
        <f t="shared" si="10"/>
        <v>0</v>
      </c>
      <c r="E21" s="4">
        <f t="shared" si="11"/>
        <v>0</v>
      </c>
      <c r="F21" s="4">
        <f>$F$16*C5*D5*(1+$B$13)*(1+$B$13)*(1+$B$13)*(1+$B$13)</f>
        <v>0</v>
      </c>
      <c r="G21" s="4">
        <f>$G$16*C5*D5*(1+$B$13)*(1+$B$13)*(1+$B$13)*(1+$B$13)*(1+$B$13)</f>
        <v>0</v>
      </c>
      <c r="H21" s="4">
        <f t="shared" si="14"/>
        <v>0</v>
      </c>
      <c r="I21" s="5">
        <f t="shared" si="15"/>
        <v>0</v>
      </c>
      <c r="J21" s="14"/>
    </row>
    <row r="22" spans="1:11" x14ac:dyDescent="0.25">
      <c r="A22" s="2" t="str">
        <f t="shared" si="16"/>
        <v>PhD Student ab 3 J</v>
      </c>
      <c r="B22" s="4">
        <f t="shared" si="13"/>
        <v>0</v>
      </c>
      <c r="C22" s="4">
        <f t="shared" si="9"/>
        <v>0</v>
      </c>
      <c r="D22" s="4">
        <f t="shared" si="10"/>
        <v>0</v>
      </c>
      <c r="E22" s="4">
        <f t="shared" si="11"/>
        <v>0</v>
      </c>
      <c r="F22" s="4">
        <f>$F$16*C6*D6*(1+$B$13)*(1+$B$13)*(1+$B$13)*(1+$B$13)</f>
        <v>0</v>
      </c>
      <c r="G22" s="4">
        <f t="shared" si="12"/>
        <v>0</v>
      </c>
      <c r="H22" s="4">
        <f t="shared" si="14"/>
        <v>0</v>
      </c>
      <c r="I22" s="5">
        <f t="shared" si="15"/>
        <v>0</v>
      </c>
      <c r="J22" s="14"/>
    </row>
    <row r="23" spans="1:11" x14ac:dyDescent="0.25">
      <c r="A23" s="2" t="str">
        <f t="shared" si="16"/>
        <v xml:space="preserve">PhD Student </v>
      </c>
      <c r="B23" s="4">
        <f t="shared" si="13"/>
        <v>0</v>
      </c>
      <c r="C23" s="4">
        <f t="shared" si="9"/>
        <v>0</v>
      </c>
      <c r="D23" s="4">
        <f t="shared" si="10"/>
        <v>0</v>
      </c>
      <c r="E23" s="4">
        <f t="shared" si="11"/>
        <v>0</v>
      </c>
      <c r="F23" s="4">
        <f>$F$16*C7*D7*(1+$B$13)*(1+$B$13)*(1+$B$13)*(1+$B$13)</f>
        <v>0</v>
      </c>
      <c r="G23" s="4">
        <f>$G$16*C7*D7*(1+$B$13)*(1+$B$13)*(1+$B$13)*(1+$B$13)*(1+$B$13)</f>
        <v>0</v>
      </c>
      <c r="H23" s="4">
        <f t="shared" si="14"/>
        <v>0</v>
      </c>
      <c r="I23" s="5">
        <f t="shared" si="15"/>
        <v>0</v>
      </c>
      <c r="J23" s="14"/>
    </row>
    <row r="24" spans="1:11" x14ac:dyDescent="0.25">
      <c r="A24" s="2" t="str">
        <f t="shared" si="16"/>
        <v>Stud.MitarbeiterIn</v>
      </c>
      <c r="B24" s="4">
        <f t="shared" si="13"/>
        <v>0</v>
      </c>
      <c r="C24" s="4">
        <f t="shared" si="9"/>
        <v>0</v>
      </c>
      <c r="D24" s="4">
        <f t="shared" si="10"/>
        <v>0</v>
      </c>
      <c r="E24" s="4">
        <f t="shared" si="11"/>
        <v>0</v>
      </c>
      <c r="F24" s="4">
        <f t="shared" ref="F24:F25" si="17">$F$16*C8*D8*(1+$B$13)*(1+$B$13)*(1+$B$13)*(1+$B$13)</f>
        <v>0</v>
      </c>
      <c r="G24" s="4">
        <f t="shared" ref="G24:G25" si="18">$G$16*C8*D8*(1+$B$13)*(1+$B$13)*(1+$B$13)*(1+$B$13)*(1+$B$13)</f>
        <v>0</v>
      </c>
      <c r="H24" s="4">
        <f t="shared" si="14"/>
        <v>0</v>
      </c>
      <c r="I24" s="5">
        <f t="shared" si="15"/>
        <v>0</v>
      </c>
      <c r="J24" s="14"/>
    </row>
    <row r="25" spans="1:11" ht="15.75" thickBot="1" x14ac:dyDescent="0.3">
      <c r="A25" s="18" t="str">
        <f t="shared" si="16"/>
        <v>Sekretariat (IIIa)/TechnikerIn</v>
      </c>
      <c r="B25" s="4">
        <f t="shared" si="13"/>
        <v>0</v>
      </c>
      <c r="C25" s="4">
        <f t="shared" si="9"/>
        <v>0</v>
      </c>
      <c r="D25" s="4">
        <f t="shared" si="10"/>
        <v>0</v>
      </c>
      <c r="E25" s="4">
        <f t="shared" si="11"/>
        <v>0</v>
      </c>
      <c r="F25" s="4">
        <f t="shared" si="17"/>
        <v>0</v>
      </c>
      <c r="G25" s="4">
        <f t="shared" si="18"/>
        <v>0</v>
      </c>
      <c r="H25" s="4">
        <f t="shared" si="14"/>
        <v>0</v>
      </c>
      <c r="I25" s="5">
        <f t="shared" si="15"/>
        <v>0</v>
      </c>
      <c r="J25" s="14"/>
    </row>
    <row r="26" spans="1:11" ht="15.75" thickBot="1" x14ac:dyDescent="0.3">
      <c r="A26" s="22" t="s">
        <v>17</v>
      </c>
      <c r="B26" s="23">
        <f t="shared" ref="B26:E26" si="19">SUM(B19:B25)</f>
        <v>0</v>
      </c>
      <c r="C26" s="23">
        <f>SUM(C19:C25)</f>
        <v>0</v>
      </c>
      <c r="D26" s="23">
        <f t="shared" si="19"/>
        <v>0</v>
      </c>
      <c r="E26" s="23">
        <f t="shared" si="19"/>
        <v>0</v>
      </c>
      <c r="F26" s="23">
        <f>SUM(F19:F25)</f>
        <v>0</v>
      </c>
      <c r="G26" s="23">
        <f>SUM(G19:G25)</f>
        <v>0</v>
      </c>
      <c r="H26" s="23">
        <f>SUM(H19:H25)</f>
        <v>0</v>
      </c>
      <c r="I26" s="24">
        <f>SUM(I19:I25)</f>
        <v>0</v>
      </c>
      <c r="J26" s="14"/>
    </row>
    <row r="28" spans="1:11" x14ac:dyDescent="0.25">
      <c r="A28" t="s">
        <v>18</v>
      </c>
      <c r="B28" s="37">
        <v>0.2</v>
      </c>
      <c r="I28" s="29"/>
    </row>
    <row r="29" spans="1:11" ht="15.75" thickBot="1" x14ac:dyDescent="0.3"/>
    <row r="30" spans="1:11" ht="15.75" thickBot="1" x14ac:dyDescent="0.3">
      <c r="A30" s="44" t="s">
        <v>16</v>
      </c>
      <c r="B30" s="46">
        <f t="shared" ref="B30:H30" si="20">B15</f>
        <v>2019</v>
      </c>
      <c r="C30" s="45">
        <f t="shared" si="20"/>
        <v>2020</v>
      </c>
      <c r="D30" s="46">
        <f t="shared" si="20"/>
        <v>2021</v>
      </c>
      <c r="E30" s="45">
        <f t="shared" si="20"/>
        <v>2022</v>
      </c>
      <c r="F30" s="46">
        <f t="shared" si="20"/>
        <v>2023</v>
      </c>
      <c r="G30" s="45">
        <f t="shared" si="20"/>
        <v>2024</v>
      </c>
      <c r="H30" s="46">
        <f t="shared" si="20"/>
        <v>2025</v>
      </c>
      <c r="I30" s="27" t="s">
        <v>6</v>
      </c>
    </row>
    <row r="31" spans="1:11" x14ac:dyDescent="0.25">
      <c r="A31" s="2" t="s">
        <v>12</v>
      </c>
      <c r="B31" s="16"/>
      <c r="C31" s="16"/>
      <c r="D31" s="16"/>
      <c r="E31" s="16"/>
      <c r="F31" s="16"/>
      <c r="G31" s="16"/>
      <c r="H31" s="16"/>
      <c r="I31" s="17">
        <f t="shared" ref="I31:I35" si="21">SUM(B31:H31)</f>
        <v>0</v>
      </c>
    </row>
    <row r="32" spans="1:11" x14ac:dyDescent="0.25">
      <c r="A32" s="2" t="s">
        <v>13</v>
      </c>
      <c r="B32" s="4"/>
      <c r="C32" s="4"/>
      <c r="D32" s="4"/>
      <c r="E32" s="4"/>
      <c r="F32" s="4"/>
      <c r="G32" s="16"/>
      <c r="H32" s="16"/>
      <c r="I32" s="17">
        <f t="shared" si="21"/>
        <v>0</v>
      </c>
    </row>
    <row r="33" spans="1:9" x14ac:dyDescent="0.25">
      <c r="A33" s="2" t="s">
        <v>14</v>
      </c>
      <c r="B33" s="4"/>
      <c r="C33" s="4"/>
      <c r="D33" s="4"/>
      <c r="E33" s="4"/>
      <c r="F33" s="4"/>
      <c r="G33" s="16"/>
      <c r="H33" s="16"/>
      <c r="I33" s="17">
        <f t="shared" si="21"/>
        <v>0</v>
      </c>
    </row>
    <row r="34" spans="1:9" x14ac:dyDescent="0.25">
      <c r="A34" s="2" t="s">
        <v>15</v>
      </c>
      <c r="B34" s="4"/>
      <c r="C34" s="4"/>
      <c r="D34" s="4"/>
      <c r="E34" s="4"/>
      <c r="F34" s="4"/>
      <c r="G34" s="16"/>
      <c r="H34" s="16"/>
      <c r="I34" s="17">
        <f t="shared" si="21"/>
        <v>0</v>
      </c>
    </row>
    <row r="35" spans="1:9" ht="15.75" thickBot="1" x14ac:dyDescent="0.3">
      <c r="A35" s="15" t="s">
        <v>11</v>
      </c>
      <c r="B35" s="19"/>
      <c r="C35" s="19"/>
      <c r="D35" s="19"/>
      <c r="E35" s="19"/>
      <c r="F35" s="19"/>
      <c r="G35" s="21"/>
      <c r="H35" s="21"/>
      <c r="I35" s="17">
        <f t="shared" si="21"/>
        <v>0</v>
      </c>
    </row>
    <row r="36" spans="1:9" x14ac:dyDescent="0.25">
      <c r="A36" s="39" t="s">
        <v>32</v>
      </c>
      <c r="B36" s="40">
        <f>SUM(B31:B35)</f>
        <v>0</v>
      </c>
      <c r="C36" s="40">
        <f t="shared" ref="C36:H36" si="22">SUM(C31:C35)</f>
        <v>0</v>
      </c>
      <c r="D36" s="40">
        <f>SUM(D31:D35)</f>
        <v>0</v>
      </c>
      <c r="E36" s="40">
        <f t="shared" si="22"/>
        <v>0</v>
      </c>
      <c r="F36" s="40">
        <f t="shared" si="22"/>
        <v>0</v>
      </c>
      <c r="G36" s="40">
        <f t="shared" si="22"/>
        <v>0</v>
      </c>
      <c r="H36" s="40">
        <f t="shared" si="22"/>
        <v>0</v>
      </c>
      <c r="I36" s="41">
        <f>SUM(I31:I35)</f>
        <v>0</v>
      </c>
    </row>
    <row r="37" spans="1:9" ht="15.75" thickBot="1" x14ac:dyDescent="0.3">
      <c r="A37" s="42" t="s">
        <v>37</v>
      </c>
      <c r="B37" s="43">
        <f t="shared" ref="B37:H37" si="23">B36*$B$28</f>
        <v>0</v>
      </c>
      <c r="C37" s="43">
        <f t="shared" si="23"/>
        <v>0</v>
      </c>
      <c r="D37" s="43">
        <f t="shared" si="23"/>
        <v>0</v>
      </c>
      <c r="E37" s="43">
        <f t="shared" si="23"/>
        <v>0</v>
      </c>
      <c r="F37" s="43">
        <f t="shared" si="23"/>
        <v>0</v>
      </c>
      <c r="G37" s="43">
        <f>G36*$B$28</f>
        <v>0</v>
      </c>
      <c r="H37" s="43">
        <f t="shared" si="23"/>
        <v>0</v>
      </c>
      <c r="I37" s="49">
        <f>SUM(B37:H37)</f>
        <v>0</v>
      </c>
    </row>
    <row r="38" spans="1:9" x14ac:dyDescent="0.25">
      <c r="A38" s="20" t="s">
        <v>34</v>
      </c>
      <c r="B38" s="21">
        <f>SUM(B36:B37)</f>
        <v>0</v>
      </c>
      <c r="C38" s="21">
        <f t="shared" ref="C38:I38" si="24">SUM(C36:C37)</f>
        <v>0</v>
      </c>
      <c r="D38" s="21">
        <f t="shared" si="24"/>
        <v>0</v>
      </c>
      <c r="E38" s="21">
        <f t="shared" si="24"/>
        <v>0</v>
      </c>
      <c r="F38" s="21">
        <f t="shared" si="24"/>
        <v>0</v>
      </c>
      <c r="G38" s="21">
        <f>SUM(G36:G37)</f>
        <v>0</v>
      </c>
      <c r="H38" s="21">
        <f t="shared" si="24"/>
        <v>0</v>
      </c>
      <c r="I38" s="21">
        <f t="shared" si="24"/>
        <v>0</v>
      </c>
    </row>
    <row r="39" spans="1:9" ht="15.75" thickBot="1" x14ac:dyDescent="0.3">
      <c r="A39" s="42" t="s">
        <v>33</v>
      </c>
      <c r="B39" s="43">
        <f t="shared" ref="B39:H39" si="25">B26</f>
        <v>0</v>
      </c>
      <c r="C39" s="43">
        <f t="shared" si="25"/>
        <v>0</v>
      </c>
      <c r="D39" s="43">
        <f t="shared" si="25"/>
        <v>0</v>
      </c>
      <c r="E39" s="43">
        <f t="shared" si="25"/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9">
        <f>SUM(B39:H39)</f>
        <v>0</v>
      </c>
    </row>
    <row r="40" spans="1:9" ht="15.75" thickBot="1" x14ac:dyDescent="0.3">
      <c r="A40" s="50" t="s">
        <v>6</v>
      </c>
      <c r="B40" s="51">
        <f>SUM(B38:B39)</f>
        <v>0</v>
      </c>
      <c r="C40" s="51">
        <f t="shared" ref="C40:I40" si="26">SUM(C38:C39)</f>
        <v>0</v>
      </c>
      <c r="D40" s="51">
        <f t="shared" si="26"/>
        <v>0</v>
      </c>
      <c r="E40" s="51">
        <f t="shared" si="26"/>
        <v>0</v>
      </c>
      <c r="F40" s="51">
        <f t="shared" si="26"/>
        <v>0</v>
      </c>
      <c r="G40" s="51">
        <f t="shared" si="26"/>
        <v>0</v>
      </c>
      <c r="H40" s="51">
        <f t="shared" si="26"/>
        <v>0</v>
      </c>
      <c r="I40" s="51">
        <f t="shared" si="26"/>
        <v>0</v>
      </c>
    </row>
    <row r="47" spans="1:9" hidden="1" x14ac:dyDescent="0.25">
      <c r="A47" t="s">
        <v>24</v>
      </c>
      <c r="B47" t="s">
        <v>21</v>
      </c>
      <c r="C47" t="s">
        <v>25</v>
      </c>
      <c r="D47" t="s">
        <v>26</v>
      </c>
      <c r="E47" t="s">
        <v>27</v>
      </c>
    </row>
    <row r="48" spans="1:9" hidden="1" x14ac:dyDescent="0.25">
      <c r="A48" t="s">
        <v>20</v>
      </c>
      <c r="B48" s="1">
        <v>0.15</v>
      </c>
      <c r="C48" s="28">
        <v>0.42499999999999999</v>
      </c>
      <c r="D48" s="28">
        <v>0.42499999999999999</v>
      </c>
      <c r="E48">
        <v>0</v>
      </c>
      <c r="F48" s="1"/>
    </row>
    <row r="49" spans="1:6" hidden="1" x14ac:dyDescent="0.25">
      <c r="A49" t="s">
        <v>22</v>
      </c>
      <c r="B49" s="1">
        <v>0.15</v>
      </c>
      <c r="C49" s="28">
        <v>0.42499999999999999</v>
      </c>
      <c r="D49">
        <f>42.5%*11/17</f>
        <v>0.27499999999999997</v>
      </c>
      <c r="E49">
        <f>42.5%*6/17</f>
        <v>0.15</v>
      </c>
      <c r="F49" s="1"/>
    </row>
    <row r="50" spans="1:6" hidden="1" x14ac:dyDescent="0.25">
      <c r="A50" t="s">
        <v>23</v>
      </c>
      <c r="B50" s="1">
        <v>0.15</v>
      </c>
      <c r="C50">
        <v>0</v>
      </c>
      <c r="D50" s="1">
        <v>0.55000000000000004</v>
      </c>
      <c r="E50" s="1">
        <v>0.3</v>
      </c>
      <c r="F50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B36:D36 E36:H36" formulaRange="1"/>
    <ignoredError sqref="I36 B39:I39 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Theresa Illes</cp:lastModifiedBy>
  <cp:lastPrinted>2014-10-06T12:09:41Z</cp:lastPrinted>
  <dcterms:created xsi:type="dcterms:W3CDTF">2012-01-27T10:55:50Z</dcterms:created>
  <dcterms:modified xsi:type="dcterms:W3CDTF">2019-02-28T06:57:13Z</dcterms:modified>
</cp:coreProperties>
</file>